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yildiz\Downloads\NF\"/>
    </mc:Choice>
  </mc:AlternateContent>
  <bookViews>
    <workbookView xWindow="120" yWindow="-255" windowWidth="10245" windowHeight="7275" tabRatio="944"/>
  </bookViews>
  <sheets>
    <sheet name="Sommaire" sheetId="11" r:id="rId1"/>
    <sheet name="Tableau A" sheetId="21" r:id="rId2"/>
    <sheet name="Tableau 1" sheetId="1" r:id="rId3"/>
    <sheet name="Tableau 1 _" sheetId="40" state="hidden" r:id="rId4"/>
    <sheet name="Tableau 1B" sheetId="33" r:id="rId5"/>
    <sheet name="Tableau 2 (3)" sheetId="36" state="hidden" r:id="rId6"/>
    <sheet name="Tableau B_" sheetId="39" state="hidden" r:id="rId7"/>
    <sheet name="Graphique 1" sheetId="34" r:id="rId8"/>
    <sheet name="Graphique1_" sheetId="35" state="hidden" r:id="rId9"/>
    <sheet name="Graphique 2" sheetId="15" r:id="rId10"/>
    <sheet name="Graphique2_" sheetId="19" state="hidden" r:id="rId11"/>
    <sheet name="Graphique2_ (2)" sheetId="20" state="hidden" r:id="rId12"/>
    <sheet name="Graphique 3" sheetId="13" r:id="rId13"/>
    <sheet name="Graphique 3__" sheetId="9" state="hidden" r:id="rId14"/>
    <sheet name="Tableau 2 (2)" sheetId="30" state="hidden" r:id="rId15"/>
    <sheet name="Tableau 3" sheetId="2" r:id="rId16"/>
    <sheet name="Graphique 4" sheetId="14" r:id="rId17"/>
    <sheet name="Graphique4__" sheetId="18" state="hidden" r:id="rId18"/>
    <sheet name="Annexe 1" sheetId="29" r:id="rId19"/>
    <sheet name="Annexe 1_" sheetId="31" state="hidden" r:id="rId20"/>
    <sheet name="Annexe 2" sheetId="22" r:id="rId21"/>
    <sheet name="Annexe 2_" sheetId="32" state="hidden" r:id="rId22"/>
    <sheet name="Annexe 3" sheetId="12" r:id="rId23"/>
    <sheet name="Annexe 3_" sheetId="6" state="hidden" r:id="rId24"/>
    <sheet name="Annexe 4" sheetId="24" r:id="rId25"/>
    <sheet name="Annexe4_" sheetId="23" state="hidden" r:id="rId26"/>
    <sheet name="Annexe 5" sheetId="26" r:id="rId27"/>
    <sheet name="Annexe 5__" sheetId="25" state="hidden" r:id="rId28"/>
    <sheet name="Annexe 6" sheetId="27" r:id="rId29"/>
    <sheet name="Annexe 6_" sheetId="28" state="hidden" r:id="rId30"/>
    <sheet name="Annexe 6__" sheetId="37" state="hidden" r:id="rId31"/>
  </sheets>
  <calcPr calcId="162913"/>
</workbook>
</file>

<file path=xl/calcChain.xml><?xml version="1.0" encoding="utf-8"?>
<calcChain xmlns="http://schemas.openxmlformats.org/spreadsheetml/2006/main">
  <c r="U20" i="40" l="1"/>
  <c r="U21" i="40"/>
  <c r="U22" i="40"/>
  <c r="U24" i="40"/>
  <c r="U25" i="40"/>
  <c r="U26" i="40"/>
  <c r="U27" i="40"/>
  <c r="U28" i="40"/>
  <c r="U19" i="40"/>
  <c r="T20" i="40"/>
  <c r="T21" i="40"/>
  <c r="T22" i="40"/>
  <c r="T24" i="40"/>
  <c r="T25" i="40"/>
  <c r="T26" i="40"/>
  <c r="T27" i="40"/>
  <c r="T28" i="40"/>
  <c r="H24" i="40"/>
  <c r="H25" i="40"/>
  <c r="H26" i="40"/>
  <c r="H27" i="40"/>
  <c r="H28" i="40"/>
  <c r="H20" i="40"/>
  <c r="H21" i="40"/>
  <c r="H22" i="40"/>
  <c r="H19" i="40"/>
  <c r="T19" i="40"/>
  <c r="O19" i="40"/>
  <c r="O20" i="40"/>
  <c r="O21" i="40"/>
  <c r="O22" i="40"/>
  <c r="O24" i="40"/>
  <c r="O25" i="40"/>
  <c r="O26" i="40"/>
  <c r="O27" i="40"/>
  <c r="O28" i="40"/>
  <c r="N20" i="40"/>
  <c r="N21" i="40"/>
  <c r="N22" i="40"/>
  <c r="N24" i="40"/>
  <c r="N25" i="40"/>
  <c r="N26" i="40"/>
  <c r="N27" i="40"/>
  <c r="N28" i="40"/>
  <c r="N19" i="40"/>
  <c r="I20" i="40"/>
  <c r="I21" i="40"/>
  <c r="I22" i="40"/>
  <c r="I24" i="40"/>
  <c r="I25" i="40"/>
  <c r="I26" i="40"/>
  <c r="I27" i="40"/>
  <c r="I28" i="40"/>
  <c r="I19" i="40"/>
  <c r="N28" i="39"/>
  <c r="N29" i="39"/>
  <c r="N30" i="39"/>
  <c r="N31" i="39"/>
  <c r="N32" i="39"/>
  <c r="N24" i="39"/>
  <c r="N25" i="39"/>
  <c r="N26" i="39"/>
  <c r="N23" i="39"/>
  <c r="I29" i="39"/>
  <c r="I30" i="39"/>
  <c r="I23" i="39"/>
  <c r="H28" i="39"/>
  <c r="I28" i="39" s="1"/>
  <c r="H29" i="39"/>
  <c r="H30" i="39"/>
  <c r="H31" i="39"/>
  <c r="I31" i="39" s="1"/>
  <c r="H32" i="39"/>
  <c r="I32" i="39" s="1"/>
  <c r="H24" i="39"/>
  <c r="I24" i="39" s="1"/>
  <c r="H25" i="39"/>
  <c r="I25" i="39" s="1"/>
  <c r="H26" i="39"/>
  <c r="I26" i="39" s="1"/>
  <c r="H23" i="39"/>
  <c r="D18" i="37" l="1"/>
  <c r="C18" i="37"/>
  <c r="B18" i="37"/>
  <c r="A18" i="37"/>
  <c r="D17" i="37"/>
  <c r="C17" i="37"/>
  <c r="B17" i="37"/>
  <c r="A17" i="37"/>
  <c r="D16" i="37"/>
  <c r="C16" i="37"/>
  <c r="B16" i="37"/>
  <c r="A16" i="37"/>
  <c r="D15" i="37"/>
  <c r="C15" i="37"/>
  <c r="B15" i="37"/>
  <c r="A15" i="37"/>
  <c r="D14" i="37"/>
  <c r="C14" i="37"/>
  <c r="B14" i="37"/>
  <c r="A14" i="37"/>
  <c r="S8" i="37"/>
  <c r="R8" i="37"/>
  <c r="Q8" i="37"/>
  <c r="P8" i="37"/>
  <c r="O8" i="37"/>
  <c r="N8" i="37"/>
  <c r="M8" i="37"/>
  <c r="L8" i="37"/>
  <c r="S7" i="37"/>
  <c r="R7" i="37"/>
  <c r="Q7" i="37"/>
  <c r="P7" i="37"/>
  <c r="O7" i="37"/>
  <c r="N7" i="37"/>
  <c r="M7" i="37"/>
  <c r="L7" i="37"/>
  <c r="S6" i="37"/>
  <c r="R6" i="37"/>
  <c r="Q6" i="37"/>
  <c r="P6" i="37"/>
  <c r="O6" i="37"/>
  <c r="N6" i="37"/>
  <c r="M6" i="37"/>
  <c r="L6" i="37"/>
  <c r="S5" i="37"/>
  <c r="R5" i="37"/>
  <c r="Q5" i="37"/>
  <c r="P5" i="37"/>
  <c r="O5" i="37"/>
  <c r="N5" i="37"/>
  <c r="M5" i="37"/>
  <c r="L5" i="37"/>
  <c r="S4" i="37"/>
  <c r="R4" i="37"/>
  <c r="Q4" i="37"/>
  <c r="P4" i="37"/>
  <c r="O4" i="37"/>
  <c r="N4" i="37"/>
  <c r="M4" i="37"/>
  <c r="L4" i="37"/>
  <c r="S24" i="36" l="1"/>
  <c r="S25" i="36"/>
  <c r="S26" i="36"/>
  <c r="S27" i="36"/>
  <c r="S28" i="36"/>
  <c r="S29" i="36"/>
  <c r="S30" i="36"/>
  <c r="S31" i="36"/>
  <c r="S32" i="36"/>
  <c r="S23" i="36"/>
  <c r="R24" i="36"/>
  <c r="R25" i="36"/>
  <c r="R26" i="36"/>
  <c r="R28" i="36"/>
  <c r="R29" i="36"/>
  <c r="R30" i="36"/>
  <c r="R31" i="36"/>
  <c r="R32" i="36"/>
  <c r="R23" i="36"/>
  <c r="P29" i="36"/>
  <c r="P26" i="36"/>
  <c r="P28" i="36"/>
  <c r="P24" i="36"/>
  <c r="P25" i="36"/>
  <c r="P30" i="36"/>
  <c r="P31" i="36"/>
  <c r="P32" i="36"/>
  <c r="P23" i="36"/>
  <c r="O24" i="36"/>
  <c r="O25" i="36"/>
  <c r="O26" i="36"/>
  <c r="O28" i="36"/>
  <c r="O29" i="36"/>
  <c r="O30" i="36"/>
  <c r="O31" i="36"/>
  <c r="O32" i="36"/>
  <c r="O23" i="36"/>
  <c r="M24" i="36"/>
  <c r="M25" i="36"/>
  <c r="M26" i="36"/>
  <c r="M28" i="36"/>
  <c r="M29" i="36"/>
  <c r="M30" i="36"/>
  <c r="M31" i="36"/>
  <c r="M32" i="36"/>
  <c r="M23" i="36"/>
  <c r="L24" i="36"/>
  <c r="L25" i="36"/>
  <c r="L26" i="36"/>
  <c r="L28" i="36"/>
  <c r="L29" i="36"/>
  <c r="L30" i="36"/>
  <c r="L31" i="36"/>
  <c r="L32" i="36"/>
  <c r="L23" i="36"/>
  <c r="S4" i="28"/>
  <c r="S5" i="28"/>
  <c r="S6" i="28"/>
  <c r="S7" i="28"/>
  <c r="S8" i="28"/>
  <c r="M4" i="28"/>
  <c r="N4" i="28"/>
  <c r="O4" i="28"/>
  <c r="P4" i="28"/>
  <c r="Q4" i="28"/>
  <c r="R4" i="28"/>
  <c r="M5" i="28"/>
  <c r="N5" i="28"/>
  <c r="O5" i="28"/>
  <c r="P5" i="28"/>
  <c r="Q5" i="28"/>
  <c r="R5" i="28"/>
  <c r="M6" i="28"/>
  <c r="N6" i="28"/>
  <c r="O6" i="28"/>
  <c r="P6" i="28"/>
  <c r="Q6" i="28"/>
  <c r="R6" i="28"/>
  <c r="M7" i="28"/>
  <c r="N7" i="28"/>
  <c r="O7" i="28"/>
  <c r="P7" i="28"/>
  <c r="Q7" i="28"/>
  <c r="R7" i="28"/>
  <c r="M8" i="28"/>
  <c r="N8" i="28"/>
  <c r="O8" i="28"/>
  <c r="P8" i="28"/>
  <c r="Q8" i="28"/>
  <c r="R8" i="28"/>
  <c r="L5" i="28"/>
  <c r="L6" i="28"/>
  <c r="L7" i="28"/>
  <c r="L8" i="28"/>
  <c r="L4" i="28"/>
  <c r="G33" i="32"/>
  <c r="O26" i="32" s="1"/>
  <c r="F33" i="32"/>
  <c r="E33" i="32"/>
  <c r="D33" i="32"/>
  <c r="C33" i="32"/>
  <c r="B33" i="32"/>
  <c r="G32" i="32"/>
  <c r="F32" i="32"/>
  <c r="N25" i="32" s="1"/>
  <c r="E32" i="32"/>
  <c r="M25" i="32" s="1"/>
  <c r="D32" i="32"/>
  <c r="L25" i="32" s="1"/>
  <c r="C32" i="32"/>
  <c r="B32" i="32"/>
  <c r="G31" i="32"/>
  <c r="F31" i="32"/>
  <c r="E31" i="32"/>
  <c r="D31" i="32"/>
  <c r="L24" i="32" s="1"/>
  <c r="C31" i="32"/>
  <c r="K24" i="32" s="1"/>
  <c r="B31" i="32"/>
  <c r="J24" i="32" s="1"/>
  <c r="G30" i="32"/>
  <c r="F30" i="32"/>
  <c r="E30" i="32"/>
  <c r="D30" i="32"/>
  <c r="C30" i="32"/>
  <c r="B30" i="32"/>
  <c r="J23" i="32" s="1"/>
  <c r="G29" i="32"/>
  <c r="F29" i="32"/>
  <c r="N22" i="32" s="1"/>
  <c r="E29" i="32"/>
  <c r="D29" i="32"/>
  <c r="C29" i="32"/>
  <c r="B29" i="32"/>
  <c r="L26" i="32"/>
  <c r="L22" i="32"/>
  <c r="S19" i="32"/>
  <c r="R19" i="32"/>
  <c r="K26" i="32" s="1"/>
  <c r="Q19" i="32"/>
  <c r="J26" i="32" s="1"/>
  <c r="O19" i="32"/>
  <c r="V19" i="32" s="1"/>
  <c r="N19" i="32"/>
  <c r="U19" i="32" s="1"/>
  <c r="M19" i="32"/>
  <c r="T19" i="32" s="1"/>
  <c r="M26" i="32" s="1"/>
  <c r="L19" i="32"/>
  <c r="K19" i="32"/>
  <c r="J19" i="32"/>
  <c r="V18" i="32"/>
  <c r="O25" i="32" s="1"/>
  <c r="U18" i="32"/>
  <c r="T18" i="32"/>
  <c r="S18" i="32"/>
  <c r="O18" i="32"/>
  <c r="N18" i="32"/>
  <c r="M18" i="32"/>
  <c r="L18" i="32"/>
  <c r="K18" i="32"/>
  <c r="R18" i="32" s="1"/>
  <c r="K25" i="32" s="1"/>
  <c r="J18" i="32"/>
  <c r="Q18" i="32" s="1"/>
  <c r="J25" i="32" s="1"/>
  <c r="S17" i="32"/>
  <c r="R17" i="32"/>
  <c r="Q17" i="32"/>
  <c r="O17" i="32"/>
  <c r="V17" i="32" s="1"/>
  <c r="O24" i="32" s="1"/>
  <c r="N17" i="32"/>
  <c r="U17" i="32" s="1"/>
  <c r="N24" i="32" s="1"/>
  <c r="M17" i="32"/>
  <c r="T17" i="32" s="1"/>
  <c r="M24" i="32" s="1"/>
  <c r="L17" i="32"/>
  <c r="K17" i="32"/>
  <c r="J17" i="32"/>
  <c r="V16" i="32"/>
  <c r="O23" i="32" s="1"/>
  <c r="U16" i="32"/>
  <c r="N23" i="32" s="1"/>
  <c r="T16" i="32"/>
  <c r="M23" i="32" s="1"/>
  <c r="S16" i="32"/>
  <c r="L23" i="32" s="1"/>
  <c r="O16" i="32"/>
  <c r="N16" i="32"/>
  <c r="M16" i="32"/>
  <c r="L16" i="32"/>
  <c r="K16" i="32"/>
  <c r="R16" i="32" s="1"/>
  <c r="K23" i="32" s="1"/>
  <c r="J16" i="32"/>
  <c r="Q16" i="32" s="1"/>
  <c r="S15" i="32"/>
  <c r="R15" i="32"/>
  <c r="K22" i="32" s="1"/>
  <c r="Q15" i="32"/>
  <c r="J22" i="32" s="1"/>
  <c r="O15" i="32"/>
  <c r="V15" i="32" s="1"/>
  <c r="N15" i="32"/>
  <c r="U15" i="32" s="1"/>
  <c r="M15" i="32"/>
  <c r="T15" i="32" s="1"/>
  <c r="M22" i="32" s="1"/>
  <c r="L15" i="32"/>
  <c r="K15" i="32"/>
  <c r="J15" i="32"/>
  <c r="L14" i="31"/>
  <c r="P14" i="31" s="1"/>
  <c r="J14" i="31"/>
  <c r="N14" i="31" s="1"/>
  <c r="N13" i="31"/>
  <c r="L13" i="31"/>
  <c r="P13" i="31" s="1"/>
  <c r="J13" i="31"/>
  <c r="L12" i="31"/>
  <c r="J12" i="31"/>
  <c r="N12" i="31" s="1"/>
  <c r="N11" i="31"/>
  <c r="L11" i="31"/>
  <c r="P11" i="31" s="1"/>
  <c r="J11" i="31"/>
  <c r="L10" i="31"/>
  <c r="J10" i="31"/>
  <c r="N10" i="31" s="1"/>
  <c r="N7" i="31"/>
  <c r="L7" i="31"/>
  <c r="P7" i="31" s="1"/>
  <c r="J7" i="31"/>
  <c r="L6" i="31"/>
  <c r="J6" i="31"/>
  <c r="N6" i="31" s="1"/>
  <c r="N5" i="31"/>
  <c r="L5" i="31"/>
  <c r="P5" i="31" s="1"/>
  <c r="J5" i="31"/>
  <c r="L4" i="31"/>
  <c r="J4" i="31"/>
  <c r="N4" i="31" s="1"/>
  <c r="O22" i="32" l="1"/>
  <c r="N26" i="32"/>
  <c r="P6" i="31"/>
  <c r="P12" i="31"/>
  <c r="P4" i="31"/>
  <c r="P10" i="31"/>
  <c r="H25" i="30"/>
  <c r="F25" i="30"/>
  <c r="D25" i="30"/>
  <c r="B25" i="30"/>
  <c r="H24" i="30"/>
  <c r="F24" i="30"/>
  <c r="D24" i="30"/>
  <c r="B24" i="30"/>
  <c r="H23" i="30"/>
  <c r="F23" i="30"/>
  <c r="D23" i="30"/>
  <c r="B23" i="30"/>
  <c r="H22" i="30"/>
  <c r="D22" i="30"/>
  <c r="B22" i="30"/>
  <c r="H21" i="30"/>
  <c r="F21" i="30"/>
  <c r="D21" i="30"/>
  <c r="B21" i="30"/>
  <c r="D15" i="28" l="1"/>
  <c r="D16" i="28"/>
  <c r="D17" i="28"/>
  <c r="D18" i="28"/>
  <c r="C15" i="28"/>
  <c r="C16" i="28"/>
  <c r="C17" i="28"/>
  <c r="C18" i="28"/>
  <c r="B15" i="28"/>
  <c r="B16" i="28"/>
  <c r="B17" i="28"/>
  <c r="B18" i="28"/>
  <c r="D14" i="28"/>
  <c r="C14" i="28"/>
  <c r="B14" i="28"/>
  <c r="A15" i="28"/>
  <c r="A16" i="28"/>
  <c r="A17" i="28"/>
  <c r="A18" i="28"/>
  <c r="A14" i="28"/>
  <c r="I18" i="25" l="1"/>
  <c r="I17" i="25"/>
  <c r="I18" i="6" l="1"/>
  <c r="I17" i="6"/>
</calcChain>
</file>

<file path=xl/sharedStrings.xml><?xml version="1.0" encoding="utf-8"?>
<sst xmlns="http://schemas.openxmlformats.org/spreadsheetml/2006/main" count="882" uniqueCount="233">
  <si>
    <t>Droit-Economie-Gestion (DEG)</t>
  </si>
  <si>
    <t>Lettres-Langues-Arts (LLA)</t>
  </si>
  <si>
    <t>Taux d’insertion* = part des diplômés en emploi parmi les diplômés actifs (en emploi ou en recherche)</t>
  </si>
  <si>
    <t>à 18 mois</t>
  </si>
  <si>
    <t>à 30 mois</t>
  </si>
  <si>
    <t>DEG</t>
  </si>
  <si>
    <t>LLA</t>
  </si>
  <si>
    <t>SHS</t>
  </si>
  <si>
    <t>STS</t>
  </si>
  <si>
    <t>Cursus et domaines disciplinaires</t>
  </si>
  <si>
    <t>Fonction publique</t>
  </si>
  <si>
    <t>Associations</t>
  </si>
  <si>
    <t>Sciences Humaines et sociales (SHS)</t>
  </si>
  <si>
    <t>Sciences -Technologies-Santé (STS)</t>
  </si>
  <si>
    <t>Taux d'emploi à temps plein</t>
  </si>
  <si>
    <t>Taux d'emploi stable</t>
  </si>
  <si>
    <t>Taux d'emploi de catégorie cadre ou professions intermédiaires</t>
  </si>
  <si>
    <t>Employeurs privés*</t>
  </si>
  <si>
    <t>Taux de pousuite d'études** = part des diplômés qui ont poursuivi ou repris leurs études au cours des 30 mois.</t>
  </si>
  <si>
    <t xml:space="preserve">Master enseignement </t>
  </si>
  <si>
    <t>Adéquation niveau</t>
  </si>
  <si>
    <t>Adéquation domaine</t>
  </si>
  <si>
    <t>Source : MESRI-SIES. Enquête d'insertion professionnelle à 18 et 30 mois des diplômés de l’université en 2018</t>
  </si>
  <si>
    <t>Master (hors enseignement)</t>
  </si>
  <si>
    <t>Ensemble</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</si>
  <si>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de la Recherche et de l’Innovation, et administré par les universités.</t>
    </r>
  </si>
  <si>
    <t xml:space="preserve">Contenu du fichier : </t>
  </si>
  <si>
    <t>Emploi stable* : CDI, fonctionnaire, profession libérale ou indépendant.</t>
  </si>
  <si>
    <t>Conditions d’emploi des diplômés de master (hors enseignement) en emploi selon le domaine disciplinaire (en %, à 30 mois)</t>
  </si>
  <si>
    <t>Employeurs privés* : regroupent les entreprises (privées et publiques), les indépendants, les professions libérales, les particuliers, etc.</t>
  </si>
  <si>
    <t>Répartition des diplômés de master par type d'employeur, 30 mois après le diplôme (en %)</t>
  </si>
  <si>
    <t xml:space="preserve">Pour plus d’informations et retrouver l’ensemble des résultats par discipline de formation et par université : </t>
  </si>
  <si>
    <t>https://data.enseignementsup-recherche.gouv.fr/pages/insertion_professionnelle/</t>
  </si>
  <si>
    <t>FI-SE</t>
  </si>
  <si>
    <t>Apprentissage</t>
  </si>
  <si>
    <t>CP</t>
  </si>
  <si>
    <t>Total master (hors enseignement)</t>
  </si>
  <si>
    <t>conditions dans l’emploi à 30 mois des diplômés de master (en %)</t>
  </si>
  <si>
    <t>94 (+3)</t>
  </si>
  <si>
    <t>91 (+1)</t>
  </si>
  <si>
    <t>92 (+3)</t>
  </si>
  <si>
    <t>96 (+1)</t>
  </si>
  <si>
    <t>Domaine</t>
  </si>
  <si>
    <t>Evolution</t>
  </si>
  <si>
    <t>Salaire net mensuel médian à 30 mois des diplômés de master (hors enseignement) et évolution par rapport à 18 mois (en euros et en %)</t>
  </si>
  <si>
    <t>Régimes d'inscription</t>
  </si>
  <si>
    <t>Domaines disciplinaires</t>
  </si>
  <si>
    <t>A</t>
  </si>
  <si>
    <t xml:space="preserve">Mobilité </t>
  </si>
  <si>
    <t>Master</t>
  </si>
  <si>
    <t>Retour au sommaire</t>
  </si>
  <si>
    <t>18 mois</t>
  </si>
  <si>
    <t>30 mois</t>
  </si>
  <si>
    <t>Formation initiale sous statut étudiant (FI-SE)</t>
  </si>
  <si>
    <t>Contrat de professionnalisation (CP)</t>
  </si>
  <si>
    <t>94 (+2)</t>
  </si>
  <si>
    <t>Master ensei-
gnement</t>
  </si>
  <si>
    <t>enseignement</t>
  </si>
  <si>
    <t>enseigne-
ment</t>
  </si>
  <si>
    <t>Taux d’insertion des diplômés de master (en %) et évolution (en point) par rapport à la promotion précédente</t>
  </si>
  <si>
    <t>Tableau 1 - Taux d’insertion des diplômés de master (en %) et évolution (en point) par rapport à la promotion précédente</t>
  </si>
  <si>
    <t>Taux de poursuite des études des diplômés de master (en %) et évolution (en point) par rapport à la promotion précédente</t>
  </si>
  <si>
    <t>Taux de poursuite</t>
  </si>
  <si>
    <t>Ensemble Master (hors enseignement)</t>
  </si>
  <si>
    <t>Master enseignement</t>
  </si>
  <si>
    <t>Taux d’insertion des diplômés de master (en %) et évolution (en point) selon le régime d'inscription et le domaine disciplinaire</t>
  </si>
  <si>
    <t>Conditions d’emploi des diplômés de master (hors enseignement) en emploi selon le domaine disciplinaire (en %, à 18 mois)</t>
  </si>
  <si>
    <t>conditions dans l’emploi à 18 mois des diplômés de master (en %)</t>
  </si>
  <si>
    <r>
      <t>Source</t>
    </r>
    <r>
      <rPr>
        <i/>
        <sz val="8"/>
        <color theme="1"/>
        <rFont val="Calibri"/>
        <family val="2"/>
      </rPr>
      <t xml:space="preserve"> : MESR-SIES. Enquête d'insertion professionnelle à 18 et 30 mois des diplômés de master de l’université en 2019</t>
    </r>
    <r>
      <rPr>
        <i/>
        <sz val="7"/>
        <color theme="1"/>
        <rFont val="Arial"/>
        <family val="2"/>
      </rPr>
      <t>.</t>
    </r>
  </si>
  <si>
    <t>Salaire net mensuel médian à 30 mois des diplômés de master (hors enseignement) et évolution par rapport à 18 mois pour ceux en emploi aux deux dates (en euros et en %)</t>
  </si>
  <si>
    <t>NR</t>
  </si>
  <si>
    <t>Total</t>
  </si>
  <si>
    <t>FI-SE : en formation initiale sous statut étudiant</t>
  </si>
  <si>
    <t>NOTE FLASH DU SIES : Insertion professionnelle des diplômés de master en 2020</t>
  </si>
  <si>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master est de 69 %. Les données sont corrigées pour tenir compte de la non-réponse.</t>
    </r>
  </si>
  <si>
    <t>Population interrogée : enquête individuelle et exhaustive des diplômés des universités françaises de France métropolitaine et DOM, (hors université Paris Dauphine et Gustave Eiffel) ayant obtenu un diplôme de master en 2020, de nationalité française et de moins de 30 ans, inscrits en formation initiale, hors poursuite ou reprise d’études dans les 2 ans.</t>
  </si>
  <si>
    <t>Source : MESR-SIES. Enquête d'insertion professionnelle à 18 et 30 mois des diplômés de l’université en 2020</t>
  </si>
  <si>
    <t>Source : MESR-SIES. Enquête d'insertion professionnelle à 18 et 30 mois des diplômés de master de l’université en 2020.</t>
  </si>
  <si>
    <t>Lecture : parmi les diplômés 2020 de master (hors  enseignement) en apprentissage entrant sur le marché du travail, 95 % occupent un emploi 30 mois après, au 1er décembre 2022.</t>
  </si>
  <si>
    <t>86 (+5)</t>
  </si>
  <si>
    <t>89 (+4)</t>
  </si>
  <si>
    <t>89 (+2)</t>
  </si>
  <si>
    <t>95 (+0,4)</t>
  </si>
  <si>
    <t>89 (-0,1)</t>
  </si>
  <si>
    <t>91 (+0,3)</t>
  </si>
  <si>
    <t>94 (+1)</t>
  </si>
  <si>
    <t>88 (+3)</t>
  </si>
  <si>
    <t>95 (+3)</t>
  </si>
  <si>
    <t>92 (+0,3)</t>
  </si>
  <si>
    <t>97 (+1)</t>
  </si>
  <si>
    <t>Lecture : parmi les diplômés 2020 de master (hors  enseignement), 93 % de celles et ceux qui ont intégré le marché du travail sont en emploi au 1er décembre 2022.</t>
  </si>
  <si>
    <t>93 (+0,5)</t>
  </si>
  <si>
    <t>90 (+3)</t>
  </si>
  <si>
    <t>97 (+0,1)</t>
  </si>
  <si>
    <t>97 (-0,8)</t>
  </si>
  <si>
    <t>97 (-0,4)</t>
  </si>
  <si>
    <t xml:space="preserve">à 18 </t>
  </si>
  <si>
    <t>à 30</t>
  </si>
  <si>
    <t>à 18</t>
  </si>
  <si>
    <t>2020</t>
  </si>
  <si>
    <t>1700</t>
  </si>
  <si>
    <t>1750</t>
  </si>
  <si>
    <t>2080</t>
  </si>
  <si>
    <t>2290</t>
  </si>
  <si>
    <t>1840</t>
  </si>
  <si>
    <t>1900</t>
  </si>
  <si>
    <t>2270</t>
  </si>
  <si>
    <t>1980</t>
  </si>
  <si>
    <t>2170</t>
  </si>
  <si>
    <t>1970</t>
  </si>
  <si>
    <t>1660</t>
  </si>
  <si>
    <t>1800</t>
  </si>
  <si>
    <t>2200</t>
  </si>
  <si>
    <t>1990</t>
  </si>
  <si>
    <t>2060</t>
  </si>
  <si>
    <t>2160</t>
  </si>
  <si>
    <t>1860</t>
  </si>
  <si>
    <t>1940</t>
  </si>
  <si>
    <t>2250</t>
  </si>
  <si>
    <t>2400</t>
  </si>
  <si>
    <t>2120</t>
  </si>
  <si>
    <t>2480</t>
  </si>
  <si>
    <t>2100</t>
  </si>
  <si>
    <t>ns</t>
  </si>
  <si>
    <t>2150</t>
  </si>
  <si>
    <t>2310</t>
  </si>
  <si>
    <t>2180</t>
  </si>
  <si>
    <t>2330</t>
  </si>
  <si>
    <t>2300</t>
  </si>
  <si>
    <t>Lecture : Parmi les diplômés de master par la voie de l'apprentissage, 59 % étaient en DEG contre 42 % de l'ensemble des diplômés en 2020. Cette part est de 2 % seulement pour les diplômés en LLA.</t>
  </si>
  <si>
    <t>Lecture : Parmi les diplômés de master en DEG, 61% étaient en formation initiale sous statut étudiant contre 72 % de l'ensemble des diplômés de master en 2020. Cette part s'élève à 93 % pour les diplômés en LLA.</t>
  </si>
  <si>
    <t>40 (+4)</t>
  </si>
  <si>
    <t>38 (+2)</t>
  </si>
  <si>
    <t>33 (+3)</t>
  </si>
  <si>
    <t>42 (+2)</t>
  </si>
  <si>
    <t>44 (+3)</t>
  </si>
  <si>
    <t>21 (+4)</t>
  </si>
  <si>
    <t>16 (+2)</t>
  </si>
  <si>
    <t>39 (+3)</t>
  </si>
  <si>
    <t>33 (+6)</t>
  </si>
  <si>
    <t>91 (+3)</t>
  </si>
  <si>
    <t>97 (+0,2)</t>
  </si>
  <si>
    <t>97 (+6)</t>
  </si>
  <si>
    <t>99 (+4)</t>
  </si>
  <si>
    <t>88 (+4)</t>
  </si>
  <si>
    <t>93 (+8)</t>
  </si>
  <si>
    <t>95 (+2)</t>
  </si>
  <si>
    <t>95 (+-2)</t>
  </si>
  <si>
    <t>87 (+2)</t>
  </si>
  <si>
    <t>92 (+1)</t>
  </si>
  <si>
    <t>96 (+4)</t>
  </si>
  <si>
    <t>98 (+2)</t>
  </si>
  <si>
    <t>94 (-0,2)</t>
  </si>
  <si>
    <t>88 (-0,1)</t>
  </si>
  <si>
    <t>91 (-3)</t>
  </si>
  <si>
    <t>93 (-0,4)</t>
  </si>
  <si>
    <t>95 (-2)</t>
  </si>
  <si>
    <t>Lecture : parmi les diplômés 2020 de master (hors  enseignement) en apprentissage entrant sur le marché du travail, 96 % occupent un emploi 30 mois après, au 1er décembre 2022.</t>
  </si>
  <si>
    <t>Taux d’emploi des diplômés de master (en %)</t>
  </si>
  <si>
    <t>Taux d’emploi* = part des diplômés en emploi parmi l'ensemble des diplômés actifs (en emploi ou en recherche) ou inactifs</t>
  </si>
  <si>
    <t>Proportion d'emploi stable</t>
  </si>
  <si>
    <t>Proportion d'emploi à temps plein</t>
  </si>
  <si>
    <t>Propotion d'emploi de catégorie cadre ou professions intermédiaires</t>
  </si>
  <si>
    <t>Proportion d'emploi de catégorie cadre ou professions intermédiaires</t>
  </si>
  <si>
    <t>Satisfaction rémunération</t>
  </si>
  <si>
    <t>Proportion des indépendants</t>
  </si>
  <si>
    <t>Tableau 3 - Salaire net mensuel médian à 30 mois des diplômés de master (hors enseignement) et évolution par rapport à 18 mois (en euros et en %)</t>
  </si>
  <si>
    <t>30m</t>
  </si>
  <si>
    <t>88 (+1)</t>
  </si>
  <si>
    <t>91 (+0,2)</t>
  </si>
  <si>
    <t>80 (+3)</t>
  </si>
  <si>
    <t>82 (+0,2)</t>
  </si>
  <si>
    <t>84 (+2)</t>
  </si>
  <si>
    <t>86 (+1)</t>
  </si>
  <si>
    <t>89 (+1)</t>
  </si>
  <si>
    <t>83 (+1)</t>
  </si>
  <si>
    <t>86 (+0)</t>
  </si>
  <si>
    <t>93 (+2)</t>
  </si>
  <si>
    <t>88 (+0,2)</t>
  </si>
  <si>
    <t>86 (+0,2)</t>
  </si>
  <si>
    <t>94 (+0,1)</t>
  </si>
  <si>
    <t>94 (+0,7)</t>
  </si>
  <si>
    <t>Salaire net mensuel médian à 30 mois des diplômés de master (hors enseignement) et évolution par rapport à 18 mois pour ceux en emploi sur le même poste aux deux dates (en euros et en %)</t>
  </si>
  <si>
    <t>Lecture : parmi les diplômés 2020 de master (hors  enseignement), 88 % sont en emploi au 1er décembre 2022.</t>
  </si>
  <si>
    <t>promo précédente</t>
  </si>
  <si>
    <t>promo en cours</t>
  </si>
  <si>
    <t>Taux d’emploi salarié en France des diplômés de master (en %)</t>
  </si>
  <si>
    <t>arrondi</t>
  </si>
  <si>
    <t>evol</t>
  </si>
  <si>
    <t>79 (+0,5)</t>
  </si>
  <si>
    <t>81 (+0,9)</t>
  </si>
  <si>
    <t>76 (+0,3)</t>
  </si>
  <si>
    <t>86 (+0,6)</t>
  </si>
  <si>
    <t>79 (+0,1)</t>
  </si>
  <si>
    <t>81 (-0,2)</t>
  </si>
  <si>
    <t>62 (-0,5)</t>
  </si>
  <si>
    <t>87 (-1,5)</t>
  </si>
  <si>
    <t>92 (-1)</t>
  </si>
  <si>
    <t>à copier final</t>
  </si>
  <si>
    <t>Données promotion précédente non arrondies</t>
  </si>
  <si>
    <t>Données promotion en cours non arrondies</t>
  </si>
  <si>
    <t>on fait la différence avec arrondit</t>
  </si>
  <si>
    <t>copier/coller valeurs</t>
  </si>
  <si>
    <t>mise en forme</t>
  </si>
  <si>
    <t>arrondit des taux</t>
  </si>
  <si>
    <t>Tableau A - Taux de poursuite des études des diplômés de master (en %) et évolution (en point) par rapport à la promotion précédente</t>
  </si>
  <si>
    <t>Annexe 1 - Répartition des diplomés de master (hors enseignement) par régime d'inscription et domaine disciplinaire (en %)</t>
  </si>
  <si>
    <t>Proportion des emplois à l'etranger</t>
  </si>
  <si>
    <t>Proportion des emplois salariés en France</t>
  </si>
  <si>
    <t>Taux d'emploi</t>
  </si>
  <si>
    <t>Taux d’emploi salarié en France** = part des diplômés en emploi salarié en France parmi l'ensemble des diplômés actifs (en emploi ou en recherche) ou inactifs</t>
  </si>
  <si>
    <t>NB : le taux d'emploi salarié en France  à 18 mois peut être calculé qu'à partir des données de l'enquête d'insertion professionnelle sur les diplomés 2020. L'évolution par rapport à la promotion précédente n'est donc pas disponible.</t>
  </si>
  <si>
    <t>Types d'employeur des diplômés de master (en %, à 30 mois)</t>
  </si>
  <si>
    <t>Conditions d’emploi des diplômés de master (hors enseignement) selon le régime d'inscription (en %, à 30 mois)</t>
  </si>
  <si>
    <t>Conditions d’emploi des diplômés de master (hors enseignement) en emploi selon le regime d'inscription (en %, à 18 mois)</t>
  </si>
  <si>
    <t>Taux d’insertion des diplômés de master (hors enseignement) (en %) et évolution (en point) selon le régime d'inscription et le domaine disciplinaire</t>
  </si>
  <si>
    <t>Répartition des diplômés de master (hors enseignement) par régime d'inscription selon discipline (en %)</t>
  </si>
  <si>
    <t>Répartition des diplômés de master (hors enseignement) par discipline selon le régime d'inscription (en %)</t>
  </si>
  <si>
    <t>Adéquation de l’emploi et satisfaction des diplômés de master (hors enseignement) (en %, à 30 mois)</t>
  </si>
  <si>
    <t>Statut indépendant, mobilité  et taux d'emploi salariés en France des diplômés de master (hors enseignement) par domaine discplinaire (en %, à 30 mois)</t>
  </si>
  <si>
    <t>Graphique 1 - Statut indépendant, mobilité  et taux d'emploi salariés en France des diplômés de master (hors enseignement) par domaine discplinaire (en %, à 30 mois)</t>
  </si>
  <si>
    <t>Graphique 3 - Conditions d’emploi des diplômés de master (hors enseignement) en emploi selon le domaine disciplinaire (en %, à 30 mois)</t>
  </si>
  <si>
    <t>Graphique 4 -Adéquation de l’emploi et satisfaction des diplômés de master (hors enseignement) (en %, à 30 mois)</t>
  </si>
  <si>
    <t>Annexe 2 - Taux d’insertion des diplômés de master (hors enseignement) (en %) et évolution (en point) selon le régime d'inscription et le domaine disciplinaire</t>
  </si>
  <si>
    <t>Annexe 3 - Conditions d’emploi des diplômés de master  (hors enseignement) en emploi à 30 mois, selon le régime d'inscription (en %)</t>
  </si>
  <si>
    <t xml:space="preserve">Annexe 4 - Conditions d’emploi des diplômés de master (hors enseignement) en emploi à 18 mois, selon le domaine disciplinaire (en %) </t>
  </si>
  <si>
    <t>Annexe 5 - Conditions d’emploi des diplômés de master en emploi à 18 mois, selon le régime d'inscription (en %)</t>
  </si>
  <si>
    <t>Annexe 6 - Salaire net mensuel médian à 30 mois des diplômés de master (hors enseignement) et évolution par rapport à 18 mois pour ceux occupant un emploi aux deux dates (en euros et en %)</t>
  </si>
  <si>
    <t>Graphique 2 - Types d'employeur des diplômés de master (en %, à 30 mois)</t>
  </si>
  <si>
    <t>Taux d'emploi salarié en France</t>
  </si>
  <si>
    <t>Taux d'insertion</t>
  </si>
  <si>
    <t>Tableau 1B -  Taux d'insertion, taux d'emploi et taux d'emploi salarié en France des diplômés de master (en %) et évolution (en point) par rapport à la promotion précédente</t>
  </si>
  <si>
    <t>Taux d'insertion, taux d'emploi et taux d'emploi salarié en France des diplômés de master (en %) et évolution (en point) par rapport à la promotion précédente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</si>
</sst>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 _F_-;\-* #,##0.00\ _F_-;_-* &quot;-&quot;??\ _F_-;_-@_-"/>
    <numFmt numFmtId="166" formatCode="_-* #,##0.00\ [$€]_-;\-* #,##0.00\ [$€]_-;_-* &quot;-&quot;??\ [$€]_-;_-@_-"/>
    <numFmt numFmtId="167" formatCode="0.0"/>
    <numFmt numFmtId="168" formatCode="_-* #,##0_-;\-* #,##0_-;_-* &quot;-&quot;??_-;_-@_-"/>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b/>
      <sz val="11"/>
      <name val="Arial"/>
      <family val="2"/>
    </font>
    <font>
      <b/>
      <sz val="11"/>
      <color theme="0"/>
      <name val="Arial"/>
      <family val="2"/>
    </font>
    <font>
      <b/>
      <sz val="10"/>
      <color theme="0"/>
      <name val="Arial"/>
      <family val="2"/>
    </font>
    <font>
      <b/>
      <sz val="10"/>
      <color theme="1"/>
      <name val="Arial"/>
      <family val="2"/>
    </font>
    <font>
      <sz val="10"/>
      <color theme="1"/>
      <name val="Arial"/>
      <family val="2"/>
    </font>
    <font>
      <b/>
      <sz val="8"/>
      <color rgb="FFFFFFFF"/>
      <name val="Arial"/>
      <family val="2"/>
    </font>
    <font>
      <sz val="8"/>
      <color rgb="FF000000"/>
      <name val="Arial"/>
      <family val="2"/>
    </font>
    <font>
      <sz val="8"/>
      <name val="Arial"/>
      <family val="2"/>
    </font>
    <font>
      <i/>
      <sz val="8"/>
      <name val="Arial"/>
      <family val="2"/>
    </font>
    <font>
      <b/>
      <sz val="12"/>
      <color theme="1"/>
      <name val="Arial"/>
      <family val="2"/>
    </font>
    <font>
      <sz val="12"/>
      <color theme="1"/>
      <name val="Calibri"/>
      <family val="2"/>
      <scheme val="minor"/>
    </font>
    <font>
      <b/>
      <sz val="8"/>
      <color theme="1"/>
      <name val="Arial Narrow"/>
      <family val="2"/>
    </font>
    <font>
      <b/>
      <sz val="8"/>
      <color theme="0"/>
      <name val="Arial"/>
      <family val="2"/>
    </font>
    <font>
      <b/>
      <sz val="8"/>
      <name val="Arial"/>
      <family val="2"/>
    </font>
    <font>
      <sz val="11"/>
      <color theme="0"/>
      <name val="Franklin Gothic Demi Cond"/>
      <family val="2"/>
    </font>
    <font>
      <sz val="10"/>
      <color theme="1"/>
      <name val="Calibri"/>
      <family val="2"/>
      <scheme val="minor"/>
    </font>
    <font>
      <b/>
      <u/>
      <sz val="10"/>
      <color theme="1"/>
      <name val="Calibri"/>
      <family val="2"/>
      <scheme val="minor"/>
    </font>
    <font>
      <sz val="8"/>
      <color theme="1"/>
      <name val="Calibri"/>
      <family val="2"/>
    </font>
    <font>
      <b/>
      <i/>
      <sz val="8"/>
      <color theme="1"/>
      <name val="Calibri"/>
      <family val="2"/>
    </font>
    <font>
      <i/>
      <sz val="8"/>
      <color theme="1"/>
      <name val="Calibri"/>
      <family val="2"/>
    </font>
    <font>
      <i/>
      <sz val="7"/>
      <color theme="1"/>
      <name val="Arial"/>
      <family val="2"/>
    </font>
    <font>
      <u/>
      <sz val="11"/>
      <color theme="10"/>
      <name val="Calibri"/>
      <family val="2"/>
      <scheme val="minor"/>
    </font>
    <font>
      <u/>
      <sz val="10"/>
      <color theme="10"/>
      <name val="Calibri"/>
      <family val="2"/>
      <scheme val="minor"/>
    </font>
    <font>
      <sz val="10"/>
      <color theme="0"/>
      <name val="Arial"/>
      <family val="2"/>
    </font>
    <font>
      <b/>
      <sz val="8"/>
      <color theme="1"/>
      <name val="Arial"/>
      <family val="2"/>
    </font>
    <font>
      <b/>
      <sz val="10"/>
      <color rgb="FFFFFFFF"/>
      <name val="Arial"/>
      <family val="2"/>
    </font>
    <font>
      <sz val="8"/>
      <color theme="1"/>
      <name val="Arial"/>
      <family val="2"/>
    </font>
    <font>
      <sz val="9"/>
      <color theme="1"/>
      <name val="Arial"/>
      <family val="2"/>
    </font>
    <font>
      <b/>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3"/>
        <bgColor indexed="64"/>
      </patternFill>
    </fill>
    <fill>
      <patternFill patternType="solid">
        <fgColor rgb="FF191975"/>
        <bgColor indexed="64"/>
      </patternFill>
    </fill>
    <fill>
      <patternFill patternType="solid">
        <fgColor theme="3" tint="-0.249977111117893"/>
        <bgColor indexed="64"/>
      </patternFill>
    </fill>
    <fill>
      <patternFill patternType="solid">
        <fgColor rgb="FFFFFF0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bottom style="medium">
        <color rgb="FFFFFFFF"/>
      </bottom>
      <diagonal/>
    </border>
    <border>
      <left/>
      <right/>
      <top/>
      <bottom style="medium">
        <color indexed="64"/>
      </bottom>
      <diagonal/>
    </border>
    <border>
      <left/>
      <right style="thin">
        <color theme="0"/>
      </right>
      <top style="thin">
        <color theme="0"/>
      </top>
      <bottom style="thin">
        <color theme="0"/>
      </bottom>
      <diagonal/>
    </border>
    <border>
      <left/>
      <right style="thin">
        <color theme="0"/>
      </right>
      <top/>
      <bottom/>
      <diagonal/>
    </border>
    <border>
      <left/>
      <right/>
      <top/>
      <bottom style="thin">
        <color indexed="64"/>
      </bottom>
      <diagonal/>
    </border>
    <border>
      <left/>
      <right/>
      <top style="medium">
        <color indexed="64"/>
      </top>
      <bottom style="medium">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thin">
        <color theme="0"/>
      </top>
      <bottom/>
      <diagonal/>
    </border>
    <border>
      <left/>
      <right style="thin">
        <color theme="0"/>
      </right>
      <top style="thin">
        <color theme="0"/>
      </top>
      <bottom style="thin">
        <color indexed="64"/>
      </bottom>
      <diagonal/>
    </border>
    <border>
      <left/>
      <right/>
      <top style="medium">
        <color indexed="64"/>
      </top>
      <bottom/>
      <diagonal/>
    </border>
    <border>
      <left/>
      <right/>
      <top style="medium">
        <color rgb="FFFFFFFF"/>
      </top>
      <bottom style="medium">
        <color rgb="FFFFFFFF"/>
      </bottom>
      <diagonal/>
    </border>
    <border>
      <left/>
      <right/>
      <top style="medium">
        <color theme="0"/>
      </top>
      <bottom/>
      <diagonal/>
    </border>
    <border>
      <left style="thin">
        <color indexed="64"/>
      </left>
      <right/>
      <top/>
      <bottom/>
      <diagonal/>
    </border>
    <border>
      <left style="medium">
        <color rgb="FFFFFFFF"/>
      </left>
      <right/>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s>
  <cellStyleXfs count="10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0" fontId="20" fillId="0" borderId="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0" fillId="0" borderId="15"/>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0" fontId="1" fillId="0" borderId="0"/>
    <xf numFmtId="0" fontId="1"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9" fillId="0" borderId="0"/>
    <xf numFmtId="9" fontId="19" fillId="0" borderId="0" applyFont="0" applyFill="0" applyBorder="0" applyAlignment="0" applyProtection="0"/>
    <xf numFmtId="0" fontId="20" fillId="0" borderId="0"/>
    <xf numFmtId="0" fontId="47" fillId="0" borderId="0" applyNumberFormat="0" applyFill="0" applyBorder="0" applyAlignment="0" applyProtection="0"/>
    <xf numFmtId="43" fontId="1" fillId="0" borderId="0" applyFont="0" applyFill="0" applyBorder="0" applyAlignment="0" applyProtection="0"/>
  </cellStyleXfs>
  <cellXfs count="195">
    <xf numFmtId="0" fontId="0" fillId="0" borderId="0" xfId="0"/>
    <xf numFmtId="0" fontId="0" fillId="0" borderId="0" xfId="0"/>
    <xf numFmtId="0" fontId="20" fillId="0" borderId="0" xfId="0" applyFont="1" applyAlignment="1"/>
    <xf numFmtId="0" fontId="20" fillId="0" borderId="0" xfId="0" applyFont="1" applyAlignment="1">
      <alignment horizontal="left" vertical="center"/>
    </xf>
    <xf numFmtId="0" fontId="18" fillId="0" borderId="0" xfId="0" applyFont="1"/>
    <xf numFmtId="0" fontId="28" fillId="33" borderId="17" xfId="44" applyFont="1" applyFill="1" applyBorder="1" applyAlignment="1">
      <alignment horizontal="center" vertical="center" wrapText="1"/>
    </xf>
    <xf numFmtId="0" fontId="21" fillId="0" borderId="16" xfId="44" applyFont="1" applyBorder="1" applyAlignment="1">
      <alignment horizontal="center" vertical="center" wrapText="1"/>
    </xf>
    <xf numFmtId="0" fontId="22" fillId="0" borderId="15" xfId="44" applyFont="1" applyBorder="1" applyAlignment="1">
      <alignment horizontal="center" vertical="center"/>
    </xf>
    <xf numFmtId="0" fontId="21" fillId="0" borderId="15" xfId="44" applyFont="1" applyBorder="1" applyAlignment="1">
      <alignment horizontal="center" vertical="center" wrapText="1"/>
    </xf>
    <xf numFmtId="0" fontId="22" fillId="0" borderId="0" xfId="0" applyFont="1" applyAlignment="1">
      <alignment horizontal="left" vertical="center"/>
    </xf>
    <xf numFmtId="0" fontId="27" fillId="33" borderId="21" xfId="0" applyFont="1" applyFill="1" applyBorder="1"/>
    <xf numFmtId="0" fontId="27" fillId="33" borderId="22" xfId="0" applyFont="1" applyFill="1" applyBorder="1" applyAlignment="1">
      <alignment horizontal="left" wrapText="1"/>
    </xf>
    <xf numFmtId="0" fontId="30" fillId="0" borderId="0" xfId="0" applyFont="1"/>
    <xf numFmtId="0" fontId="30" fillId="0" borderId="0" xfId="0" applyFont="1" applyAlignment="1"/>
    <xf numFmtId="0" fontId="30" fillId="0" borderId="0" xfId="0" applyFont="1" applyAlignment="1">
      <alignment horizontal="center" vertical="center"/>
    </xf>
    <xf numFmtId="0" fontId="28" fillId="33" borderId="15" xfId="99" applyFont="1" applyFill="1" applyBorder="1" applyAlignment="1">
      <alignment horizontal="center" wrapText="1"/>
    </xf>
    <xf numFmtId="0" fontId="28" fillId="33" borderId="15" xfId="0" applyFont="1" applyFill="1" applyBorder="1" applyAlignment="1">
      <alignment horizontal="center" wrapText="1"/>
    </xf>
    <xf numFmtId="0" fontId="32" fillId="0" borderId="20" xfId="0" applyFont="1" applyBorder="1" applyAlignment="1">
      <alignment vertical="center" wrapText="1"/>
    </xf>
    <xf numFmtId="3" fontId="32" fillId="0" borderId="0" xfId="0" applyNumberFormat="1" applyFont="1" applyAlignment="1">
      <alignment horizontal="center" vertical="center"/>
    </xf>
    <xf numFmtId="3" fontId="32" fillId="0" borderId="20" xfId="0" applyNumberFormat="1" applyFont="1" applyBorder="1" applyAlignment="1">
      <alignment horizontal="center" vertical="center"/>
    </xf>
    <xf numFmtId="3" fontId="32" fillId="0" borderId="24" xfId="0" applyNumberFormat="1" applyFont="1" applyBorder="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2" fontId="20" fillId="0" borderId="15" xfId="0" applyNumberFormat="1" applyFont="1" applyBorder="1" applyAlignment="1">
      <alignment horizontal="center"/>
    </xf>
    <xf numFmtId="0" fontId="37" fillId="0" borderId="15" xfId="0" applyNumberFormat="1" applyFont="1" applyBorder="1" applyAlignment="1">
      <alignment horizontal="center" vertical="center"/>
    </xf>
    <xf numFmtId="1" fontId="30" fillId="0" borderId="15" xfId="0" applyNumberFormat="1" applyFont="1" applyBorder="1" applyAlignment="1">
      <alignment horizontal="center"/>
    </xf>
    <xf numFmtId="1" fontId="0" fillId="0" borderId="15" xfId="0" applyNumberFormat="1" applyBorder="1" applyAlignment="1">
      <alignment horizontal="center"/>
    </xf>
    <xf numFmtId="0" fontId="31" fillId="34" borderId="13" xfId="0"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horizontal="center" vertical="center"/>
    </xf>
    <xf numFmtId="9" fontId="38" fillId="34" borderId="0" xfId="1" applyFont="1" applyFill="1" applyBorder="1" applyAlignment="1">
      <alignment horizontal="center" vertical="center"/>
    </xf>
    <xf numFmtId="0" fontId="38" fillId="34" borderId="0" xfId="0" applyFont="1" applyFill="1" applyAlignment="1">
      <alignment vertical="center" wrapText="1"/>
    </xf>
    <xf numFmtId="3" fontId="38" fillId="34" borderId="0" xfId="0" applyNumberFormat="1" applyFont="1" applyFill="1" applyBorder="1" applyAlignment="1">
      <alignment horizontal="center" vertical="center"/>
    </xf>
    <xf numFmtId="9" fontId="33" fillId="0" borderId="20" xfId="0" applyNumberFormat="1" applyFont="1" applyBorder="1" applyAlignment="1">
      <alignment horizontal="center" vertical="center"/>
    </xf>
    <xf numFmtId="9" fontId="33" fillId="0" borderId="24" xfId="0" applyNumberFormat="1" applyFont="1" applyBorder="1" applyAlignment="1">
      <alignment horizontal="center" vertical="center"/>
    </xf>
    <xf numFmtId="9" fontId="33" fillId="0" borderId="0" xfId="0" applyNumberFormat="1" applyFont="1" applyAlignment="1">
      <alignment horizontal="center" vertical="center"/>
    </xf>
    <xf numFmtId="0" fontId="39" fillId="0" borderId="15" xfId="44" applyFont="1" applyBorder="1" applyAlignment="1">
      <alignment horizontal="center" vertical="center" wrapText="1"/>
    </xf>
    <xf numFmtId="0" fontId="31" fillId="34" borderId="14" xfId="0" applyFont="1" applyFill="1" applyBorder="1" applyAlignment="1">
      <alignment horizontal="center" vertical="center" wrapText="1"/>
    </xf>
    <xf numFmtId="0" fontId="36" fillId="0" borderId="0" xfId="0" applyFont="1" applyAlignment="1">
      <alignment horizontal="center"/>
    </xf>
    <xf numFmtId="0" fontId="49" fillId="0" borderId="0" xfId="0" applyFont="1" applyAlignment="1"/>
    <xf numFmtId="0" fontId="49" fillId="0" borderId="0" xfId="0" applyFont="1"/>
    <xf numFmtId="0" fontId="31" fillId="34" borderId="14" xfId="0" applyFont="1" applyFill="1" applyBorder="1" applyAlignment="1">
      <alignment horizontal="center" vertical="center" wrapText="1"/>
    </xf>
    <xf numFmtId="0" fontId="27" fillId="33" borderId="27" xfId="0" applyFont="1" applyFill="1" applyBorder="1" applyAlignment="1">
      <alignment vertical="center"/>
    </xf>
    <xf numFmtId="0" fontId="27" fillId="33" borderId="23" xfId="0" applyFont="1" applyFill="1" applyBorder="1" applyAlignment="1">
      <alignment vertical="center"/>
    </xf>
    <xf numFmtId="0" fontId="27" fillId="33" borderId="27" xfId="0" applyFont="1" applyFill="1" applyBorder="1" applyAlignment="1"/>
    <xf numFmtId="0" fontId="27" fillId="33" borderId="23" xfId="0" applyFont="1" applyFill="1" applyBorder="1" applyAlignment="1"/>
    <xf numFmtId="0" fontId="32" fillId="0" borderId="0" xfId="0" applyNumberFormat="1" applyFont="1" applyBorder="1" applyAlignment="1">
      <alignment horizontal="center" vertical="center"/>
    </xf>
    <xf numFmtId="0" fontId="32" fillId="0" borderId="0" xfId="0" applyNumberFormat="1" applyFont="1" applyBorder="1" applyAlignment="1">
      <alignment horizontal="center" vertical="center" wrapText="1"/>
    </xf>
    <xf numFmtId="0" fontId="33" fillId="0" borderId="0" xfId="0" applyFont="1" applyFill="1" applyAlignment="1">
      <alignment horizontal="left" vertical="center"/>
    </xf>
    <xf numFmtId="9" fontId="30" fillId="0" borderId="0" xfId="1" applyFont="1"/>
    <xf numFmtId="3" fontId="32" fillId="0" borderId="29" xfId="0" applyNumberFormat="1" applyFont="1" applyBorder="1" applyAlignment="1">
      <alignment horizontal="center" vertical="center"/>
    </xf>
    <xf numFmtId="0" fontId="32" fillId="0" borderId="29" xfId="0" applyFont="1" applyBorder="1" applyAlignment="1">
      <alignment vertical="center" wrapText="1"/>
    </xf>
    <xf numFmtId="0" fontId="27" fillId="33" borderId="27" xfId="0" applyFont="1" applyFill="1" applyBorder="1" applyAlignment="1">
      <alignment vertical="center" wrapText="1"/>
    </xf>
    <xf numFmtId="0" fontId="27" fillId="33" borderId="27" xfId="0" applyFont="1" applyFill="1" applyBorder="1" applyAlignment="1">
      <alignment wrapText="1"/>
    </xf>
    <xf numFmtId="0" fontId="48" fillId="0" borderId="0" xfId="100" applyFont="1" applyAlignment="1">
      <alignment horizontal="left"/>
    </xf>
    <xf numFmtId="0" fontId="31" fillId="34" borderId="10" xfId="0" applyFont="1" applyFill="1" applyBorder="1" applyAlignment="1">
      <alignment horizontal="center" vertical="center" wrapText="1"/>
    </xf>
    <xf numFmtId="0" fontId="28" fillId="33" borderId="32" xfId="99" applyFont="1" applyFill="1" applyBorder="1" applyAlignment="1">
      <alignment horizontal="center" wrapText="1"/>
    </xf>
    <xf numFmtId="0" fontId="48" fillId="0" borderId="0" xfId="100" applyFont="1" applyBorder="1" applyAlignment="1">
      <alignment horizontal="left" vertical="top" wrapText="1"/>
    </xf>
    <xf numFmtId="0" fontId="31" fillId="34" borderId="33" xfId="0" applyFont="1" applyFill="1" applyBorder="1" applyAlignment="1">
      <alignment horizontal="center" vertical="center" wrapText="1"/>
    </xf>
    <xf numFmtId="1" fontId="32" fillId="0" borderId="0" xfId="0" applyNumberFormat="1" applyFont="1" applyBorder="1" applyAlignment="1">
      <alignment horizontal="center" vertical="center" wrapText="1"/>
    </xf>
    <xf numFmtId="1" fontId="30" fillId="0" borderId="0" xfId="0" applyNumberFormat="1" applyFont="1"/>
    <xf numFmtId="0" fontId="16" fillId="0" borderId="0" xfId="0" applyFont="1" applyAlignment="1">
      <alignment wrapText="1"/>
    </xf>
    <xf numFmtId="0" fontId="31" fillId="34" borderId="14" xfId="0" applyFont="1" applyFill="1" applyBorder="1" applyAlignment="1">
      <alignment horizontal="center" vertical="center" wrapText="1"/>
    </xf>
    <xf numFmtId="9" fontId="33" fillId="0" borderId="20" xfId="1" applyFont="1" applyBorder="1" applyAlignment="1">
      <alignment horizontal="center" vertical="center"/>
    </xf>
    <xf numFmtId="9" fontId="33" fillId="0" borderId="24" xfId="1" applyFont="1" applyBorder="1" applyAlignment="1">
      <alignment horizontal="center" vertical="center"/>
    </xf>
    <xf numFmtId="9" fontId="33" fillId="0" borderId="0" xfId="1" applyFont="1" applyAlignment="1">
      <alignment horizontal="center" vertical="center"/>
    </xf>
    <xf numFmtId="0" fontId="33" fillId="0" borderId="20" xfId="101" applyNumberFormat="1" applyFont="1" applyBorder="1" applyAlignment="1">
      <alignment horizontal="center" vertical="center"/>
    </xf>
    <xf numFmtId="0" fontId="33" fillId="0" borderId="24" xfId="101" applyNumberFormat="1" applyFont="1" applyBorder="1" applyAlignment="1">
      <alignment horizontal="center" vertical="center"/>
    </xf>
    <xf numFmtId="0" fontId="33" fillId="0" borderId="0" xfId="101" applyNumberFormat="1" applyFont="1" applyAlignment="1">
      <alignment horizontal="center" vertical="center"/>
    </xf>
    <xf numFmtId="9" fontId="0" fillId="0" borderId="0" xfId="1" applyFont="1"/>
    <xf numFmtId="9" fontId="32" fillId="0" borderId="20" xfId="1" applyFont="1" applyBorder="1" applyAlignment="1">
      <alignment horizontal="center" vertical="center"/>
    </xf>
    <xf numFmtId="9" fontId="32" fillId="0" borderId="24" xfId="1" applyFont="1" applyBorder="1" applyAlignment="1">
      <alignment horizontal="center" vertical="center"/>
    </xf>
    <xf numFmtId="9" fontId="32" fillId="0" borderId="0" xfId="1" applyFont="1" applyAlignment="1">
      <alignment horizontal="center" vertical="center"/>
    </xf>
    <xf numFmtId="0" fontId="48" fillId="0" borderId="0" xfId="100" applyFont="1" applyAlignment="1">
      <alignment horizontal="left"/>
    </xf>
    <xf numFmtId="0" fontId="50" fillId="0" borderId="19" xfId="0" applyFont="1" applyBorder="1" applyAlignment="1">
      <alignment horizontal="left" vertical="top"/>
    </xf>
    <xf numFmtId="0" fontId="51" fillId="36" borderId="11" xfId="0" applyFont="1" applyFill="1" applyBorder="1" applyAlignment="1">
      <alignment horizontal="center" vertical="center" wrapText="1"/>
    </xf>
    <xf numFmtId="0" fontId="32" fillId="0" borderId="20" xfId="0" applyFont="1" applyBorder="1" applyAlignment="1">
      <alignment horizontal="center" vertical="center" wrapText="1"/>
    </xf>
    <xf numFmtId="1" fontId="20" fillId="0" borderId="20" xfId="0" applyNumberFormat="1" applyFont="1" applyBorder="1" applyAlignment="1">
      <alignment horizontal="center" vertical="center" wrapText="1"/>
    </xf>
    <xf numFmtId="0" fontId="32" fillId="0" borderId="0" xfId="0" applyFont="1" applyAlignment="1">
      <alignment horizontal="center" vertical="center" wrapText="1"/>
    </xf>
    <xf numFmtId="1" fontId="20" fillId="0" borderId="0" xfId="0" applyNumberFormat="1" applyFont="1" applyAlignment="1">
      <alignment horizontal="center" vertical="center" wrapText="1"/>
    </xf>
    <xf numFmtId="0" fontId="51" fillId="36" borderId="10" xfId="0" applyFont="1" applyFill="1" applyBorder="1" applyAlignment="1">
      <alignment horizontal="center" vertical="center" wrapText="1"/>
    </xf>
    <xf numFmtId="1" fontId="28" fillId="36" borderId="10" xfId="0" applyNumberFormat="1" applyFont="1" applyFill="1" applyBorder="1" applyAlignment="1">
      <alignment horizontal="center" vertical="center" wrapText="1"/>
    </xf>
    <xf numFmtId="0" fontId="52" fillId="0" borderId="0" xfId="0" applyFont="1" applyAlignment="1"/>
    <xf numFmtId="0" fontId="53" fillId="0" borderId="0" xfId="0" applyFont="1" applyAlignment="1"/>
    <xf numFmtId="0" fontId="14" fillId="0" borderId="0" xfId="0" applyFont="1"/>
    <xf numFmtId="0" fontId="28" fillId="36" borderId="13" xfId="0" applyFont="1" applyFill="1" applyBorder="1" applyAlignment="1">
      <alignment horizontal="center" vertical="center" wrapText="1"/>
    </xf>
    <xf numFmtId="0" fontId="51" fillId="36" borderId="13" xfId="0" applyFont="1" applyFill="1" applyBorder="1" applyAlignment="1">
      <alignment horizontal="center" vertical="center" wrapText="1"/>
    </xf>
    <xf numFmtId="0" fontId="47" fillId="0" borderId="0" xfId="100" applyAlignment="1">
      <alignment vertical="top"/>
    </xf>
    <xf numFmtId="0" fontId="31" fillId="34" borderId="1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6" fillId="0" borderId="0" xfId="0" applyFont="1" applyAlignment="1">
      <alignment horizontal="center"/>
    </xf>
    <xf numFmtId="0" fontId="31" fillId="34" borderId="14" xfId="0" applyFont="1" applyFill="1" applyBorder="1" applyAlignment="1">
      <alignment horizontal="center" vertical="center" wrapText="1"/>
    </xf>
    <xf numFmtId="0" fontId="0" fillId="37" borderId="0" xfId="0" applyFill="1"/>
    <xf numFmtId="167" fontId="30" fillId="0" borderId="0" xfId="0" applyNumberFormat="1" applyFont="1"/>
    <xf numFmtId="0" fontId="32" fillId="0" borderId="0" xfId="0" applyNumberFormat="1" applyFont="1" applyFill="1" applyBorder="1" applyAlignment="1">
      <alignment horizontal="center" vertical="center"/>
    </xf>
    <xf numFmtId="0" fontId="30" fillId="0" borderId="0" xfId="0" applyFont="1" applyFill="1"/>
    <xf numFmtId="0" fontId="0" fillId="0" borderId="0" xfId="0" applyFill="1"/>
    <xf numFmtId="1" fontId="20" fillId="0" borderId="15" xfId="46" applyNumberFormat="1" applyFont="1" applyBorder="1" applyAlignment="1">
      <alignment horizontal="center" vertical="center"/>
    </xf>
    <xf numFmtId="1" fontId="21" fillId="0" borderId="15" xfId="46" applyNumberFormat="1" applyFont="1" applyBorder="1" applyAlignment="1">
      <alignment horizontal="center" vertical="center"/>
    </xf>
    <xf numFmtId="1" fontId="20" fillId="0" borderId="15" xfId="1" applyNumberFormat="1" applyFont="1" applyBorder="1" applyAlignment="1">
      <alignment horizontal="center" vertical="center"/>
    </xf>
    <xf numFmtId="1" fontId="26" fillId="0" borderId="16" xfId="46" applyNumberFormat="1" applyFont="1" applyBorder="1" applyAlignment="1">
      <alignment horizontal="center" vertical="center"/>
    </xf>
    <xf numFmtId="1" fontId="26" fillId="0" borderId="16" xfId="46" applyNumberFormat="1" applyFont="1" applyBorder="1" applyAlignment="1">
      <alignment horizontal="center"/>
    </xf>
    <xf numFmtId="1" fontId="26" fillId="0" borderId="15" xfId="46" applyNumberFormat="1" applyFont="1" applyBorder="1" applyAlignment="1">
      <alignment horizontal="center" vertical="center"/>
    </xf>
    <xf numFmtId="1" fontId="26" fillId="0" borderId="15" xfId="46" applyNumberFormat="1" applyFont="1" applyBorder="1" applyAlignment="1">
      <alignment horizontal="center"/>
    </xf>
    <xf numFmtId="1" fontId="26" fillId="0" borderId="15" xfId="46" applyNumberFormat="1" applyFont="1" applyFill="1" applyBorder="1" applyAlignment="1">
      <alignment horizontal="center" vertical="center"/>
    </xf>
    <xf numFmtId="1" fontId="26" fillId="0" borderId="15" xfId="46" applyNumberFormat="1" applyFont="1" applyFill="1" applyBorder="1" applyAlignment="1">
      <alignment horizontal="center"/>
    </xf>
    <xf numFmtId="0" fontId="32" fillId="0" borderId="20" xfId="0" applyNumberFormat="1" applyFont="1" applyBorder="1" applyAlignment="1">
      <alignment horizontal="center" vertical="center"/>
    </xf>
    <xf numFmtId="0" fontId="32" fillId="0" borderId="24" xfId="0" applyNumberFormat="1" applyFont="1" applyBorder="1" applyAlignment="1">
      <alignment horizontal="center" vertical="center"/>
    </xf>
    <xf numFmtId="0" fontId="32" fillId="0" borderId="29" xfId="0" applyNumberFormat="1" applyFont="1" applyBorder="1" applyAlignment="1">
      <alignment horizontal="center" vertical="center"/>
    </xf>
    <xf numFmtId="0" fontId="32" fillId="0" borderId="0" xfId="0" applyNumberFormat="1" applyFont="1" applyAlignment="1">
      <alignment horizontal="center" vertical="center"/>
    </xf>
    <xf numFmtId="0" fontId="38" fillId="34" borderId="0" xfId="0" applyNumberFormat="1" applyFont="1" applyFill="1" applyBorder="1" applyAlignment="1">
      <alignment horizontal="center" vertical="center"/>
    </xf>
    <xf numFmtId="1" fontId="0" fillId="0" borderId="0" xfId="0" applyNumberFormat="1"/>
    <xf numFmtId="1" fontId="37" fillId="0" borderId="15" xfId="0" applyNumberFormat="1" applyFont="1" applyBorder="1" applyAlignment="1">
      <alignment horizontal="center" vertical="center"/>
    </xf>
    <xf numFmtId="0" fontId="14" fillId="37" borderId="0" xfId="0" applyFont="1" applyFill="1"/>
    <xf numFmtId="0" fontId="0" fillId="0" borderId="0" xfId="0"/>
    <xf numFmtId="1" fontId="14" fillId="0" borderId="0" xfId="0"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8" fontId="0" fillId="0" borderId="0" xfId="101" applyNumberFormat="1" applyFont="1"/>
    <xf numFmtId="1" fontId="32" fillId="0" borderId="0" xfId="0" applyNumberFormat="1" applyFont="1" applyBorder="1" applyAlignment="1">
      <alignment horizontal="center" vertical="center"/>
    </xf>
    <xf numFmtId="1" fontId="31" fillId="34" borderId="13"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xf>
    <xf numFmtId="1" fontId="37" fillId="37" borderId="15" xfId="0" applyNumberFormat="1" applyFont="1" applyFill="1" applyBorder="1" applyAlignment="1">
      <alignment horizontal="center" vertical="center"/>
    </xf>
    <xf numFmtId="0" fontId="47" fillId="0" borderId="0" xfId="100"/>
    <xf numFmtId="1" fontId="30" fillId="0" borderId="0" xfId="0" applyNumberFormat="1" applyFont="1" applyFill="1"/>
    <xf numFmtId="167" fontId="30" fillId="0" borderId="0" xfId="0" applyNumberFormat="1" applyFont="1" applyFill="1"/>
    <xf numFmtId="0" fontId="47" fillId="0" borderId="0" xfId="100" applyAlignment="1">
      <alignment horizontal="left"/>
    </xf>
    <xf numFmtId="0" fontId="31" fillId="34" borderId="14" xfId="0" applyFont="1" applyFill="1" applyBorder="1" applyAlignment="1">
      <alignment horizontal="center" vertical="center" wrapText="1"/>
    </xf>
    <xf numFmtId="0" fontId="0" fillId="0" borderId="0" xfId="0" applyAlignment="1">
      <alignment vertical="top" wrapText="1"/>
    </xf>
    <xf numFmtId="0" fontId="31" fillId="34" borderId="31" xfId="0" applyFont="1" applyFill="1" applyBorder="1" applyAlignment="1">
      <alignment vertical="center" wrapText="1"/>
    </xf>
    <xf numFmtId="0" fontId="31" fillId="34" borderId="0" xfId="0" applyFont="1" applyFill="1" applyBorder="1" applyAlignment="1">
      <alignment vertical="center" wrapText="1"/>
    </xf>
    <xf numFmtId="2" fontId="30" fillId="0" borderId="0" xfId="0" applyNumberFormat="1" applyFont="1"/>
    <xf numFmtId="167" fontId="0" fillId="37" borderId="0" xfId="0" applyNumberFormat="1" applyFill="1"/>
    <xf numFmtId="167" fontId="0" fillId="0" borderId="0" xfId="0" applyNumberFormat="1"/>
    <xf numFmtId="0" fontId="47" fillId="0" borderId="0" xfId="100" applyAlignment="1">
      <alignment horizontal="left"/>
    </xf>
    <xf numFmtId="0" fontId="31" fillId="34" borderId="0" xfId="0" applyFont="1" applyFill="1" applyBorder="1" applyAlignment="1">
      <alignment horizontal="center" vertical="center" wrapText="1"/>
    </xf>
    <xf numFmtId="0" fontId="31" fillId="34" borderId="31"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47" fillId="0" borderId="0" xfId="100" applyBorder="1" applyAlignment="1">
      <alignment horizontal="left" vertical="top" wrapText="1"/>
    </xf>
    <xf numFmtId="0" fontId="33" fillId="0" borderId="0" xfId="0" applyFont="1" applyAlignment="1">
      <alignment horizontal="left" vertical="center" wrapText="1"/>
    </xf>
    <xf numFmtId="0" fontId="0" fillId="0" borderId="0" xfId="0" applyAlignment="1"/>
    <xf numFmtId="0" fontId="40" fillId="35" borderId="0" xfId="0" applyFont="1" applyFill="1" applyAlignment="1">
      <alignment horizontal="center"/>
    </xf>
    <xf numFmtId="0" fontId="41" fillId="0" borderId="0" xfId="0" applyFont="1" applyAlignment="1">
      <alignment horizontal="left" wrapText="1"/>
    </xf>
    <xf numFmtId="0" fontId="47" fillId="0" borderId="0" xfId="100" applyAlignment="1">
      <alignment horizontal="left"/>
    </xf>
    <xf numFmtId="0" fontId="42" fillId="0" borderId="0" xfId="0" applyFont="1" applyAlignment="1">
      <alignment horizontal="left"/>
    </xf>
    <xf numFmtId="0" fontId="41" fillId="0" borderId="0" xfId="0" applyFont="1" applyAlignment="1">
      <alignment horizontal="left"/>
    </xf>
    <xf numFmtId="0" fontId="0" fillId="0" borderId="0" xfId="0" applyAlignment="1">
      <alignment horizontal="center"/>
    </xf>
    <xf numFmtId="0" fontId="48" fillId="0" borderId="0" xfId="100" applyFont="1" applyAlignment="1">
      <alignment horizontal="left"/>
    </xf>
    <xf numFmtId="0" fontId="41" fillId="0" borderId="0" xfId="0" applyFont="1" applyAlignment="1">
      <alignment horizontal="center" wrapText="1"/>
    </xf>
    <xf numFmtId="0" fontId="48" fillId="0" borderId="0" xfId="100" applyFont="1" applyAlignment="1">
      <alignment horizontal="center"/>
    </xf>
    <xf numFmtId="0" fontId="31" fillId="34" borderId="27"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29" fillId="0" borderId="19" xfId="0" applyFont="1" applyBorder="1" applyAlignment="1">
      <alignment horizontal="center" vertical="center" wrapText="1"/>
    </xf>
    <xf numFmtId="0" fontId="47" fillId="0" borderId="30" xfId="100" applyBorder="1" applyAlignment="1">
      <alignment horizontal="left" vertical="top" wrapText="1"/>
    </xf>
    <xf numFmtId="0" fontId="31" fillId="34" borderId="31" xfId="0" applyFont="1" applyFill="1" applyBorder="1" applyAlignment="1">
      <alignment horizontal="center" vertical="center" wrapText="1"/>
    </xf>
    <xf numFmtId="0" fontId="33" fillId="0" borderId="0" xfId="0" applyFont="1" applyAlignment="1">
      <alignment horizontal="left" vertical="center" wrapText="1"/>
    </xf>
    <xf numFmtId="0" fontId="29" fillId="0" borderId="0" xfId="0" applyFont="1" applyBorder="1" applyAlignment="1">
      <alignment horizontal="center" vertical="center" wrapText="1"/>
    </xf>
    <xf numFmtId="0" fontId="31" fillId="34" borderId="34" xfId="0" applyFont="1" applyFill="1" applyBorder="1" applyAlignment="1">
      <alignment horizontal="center" vertical="center" wrapText="1"/>
    </xf>
    <xf numFmtId="0" fontId="0" fillId="0" borderId="35" xfId="0" applyBorder="1" applyAlignment="1">
      <alignment horizontal="center" vertical="center" wrapText="1"/>
    </xf>
    <xf numFmtId="0" fontId="31" fillId="34" borderId="36" xfId="0" applyFont="1" applyFill="1" applyBorder="1" applyAlignment="1">
      <alignment horizontal="center" vertical="center" wrapText="1"/>
    </xf>
    <xf numFmtId="0" fontId="16" fillId="0" borderId="0" xfId="0" applyFont="1" applyAlignment="1">
      <alignment horizontal="center" wrapText="1"/>
    </xf>
    <xf numFmtId="0" fontId="44" fillId="0" borderId="0" xfId="0" applyFont="1" applyAlignment="1">
      <alignment horizontal="left" vertical="center" wrapText="1"/>
    </xf>
    <xf numFmtId="0" fontId="35" fillId="0" borderId="0" xfId="0" applyFont="1" applyAlignment="1">
      <alignment horizontal="center"/>
    </xf>
    <xf numFmtId="0" fontId="36" fillId="0" borderId="0" xfId="0" applyFont="1" applyAlignment="1">
      <alignment horizontal="center"/>
    </xf>
    <xf numFmtId="0" fontId="27" fillId="33" borderId="0" xfId="0" applyFont="1" applyFill="1" applyBorder="1" applyAlignment="1">
      <alignment horizontal="center" wrapText="1"/>
    </xf>
    <xf numFmtId="0" fontId="54" fillId="0" borderId="0" xfId="0" applyFont="1" applyAlignment="1">
      <alignment horizontal="center"/>
    </xf>
    <xf numFmtId="0" fontId="43" fillId="0" borderId="0" xfId="0" applyFont="1" applyAlignment="1">
      <alignment horizontal="left" vertical="center" wrapText="1"/>
    </xf>
    <xf numFmtId="0" fontId="16" fillId="0" borderId="0" xfId="0" applyFont="1" applyAlignment="1">
      <alignment horizontal="center"/>
    </xf>
    <xf numFmtId="0" fontId="54" fillId="0" borderId="0" xfId="0" applyFont="1" applyAlignment="1">
      <alignment horizontal="center" wrapText="1"/>
    </xf>
    <xf numFmtId="0" fontId="31" fillId="34" borderId="10" xfId="0" applyFont="1" applyFill="1" applyBorder="1" applyAlignment="1">
      <alignment horizontal="center" vertical="center" wrapText="1"/>
    </xf>
    <xf numFmtId="0" fontId="31" fillId="34" borderId="18"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44" fillId="0" borderId="0" xfId="0" applyFont="1" applyAlignment="1">
      <alignment horizontal="left" vertical="top" wrapText="1"/>
    </xf>
    <xf numFmtId="0" fontId="32" fillId="0" borderId="0" xfId="0" applyFont="1" applyFill="1" applyBorder="1" applyAlignment="1">
      <alignment horizontal="left" vertical="center" wrapText="1"/>
    </xf>
    <xf numFmtId="0" fontId="39" fillId="0" borderId="19" xfId="0" applyFont="1" applyBorder="1" applyAlignment="1">
      <alignment horizontal="left" vertical="top"/>
    </xf>
    <xf numFmtId="0" fontId="31" fillId="34" borderId="14" xfId="0" applyFont="1" applyFill="1" applyBorder="1" applyAlignment="1">
      <alignment horizontal="center" vertical="center" wrapText="1"/>
    </xf>
    <xf numFmtId="0" fontId="27" fillId="33" borderId="25" xfId="0" applyFont="1" applyFill="1" applyBorder="1" applyAlignment="1">
      <alignment horizontal="center"/>
    </xf>
    <xf numFmtId="0" fontId="27" fillId="33" borderId="26" xfId="0" applyFont="1" applyFill="1" applyBorder="1" applyAlignment="1">
      <alignment horizontal="center"/>
    </xf>
    <xf numFmtId="0" fontId="27" fillId="33" borderId="28" xfId="0" applyFont="1" applyFill="1" applyBorder="1" applyAlignment="1">
      <alignment horizontal="center"/>
    </xf>
    <xf numFmtId="0" fontId="48" fillId="0" borderId="30" xfId="100" applyFont="1" applyBorder="1" applyAlignment="1">
      <alignment horizontal="left" vertical="top" wrapText="1"/>
    </xf>
  </cellXfs>
  <cellStyles count="102">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2" xfId="54"/>
    <cellStyle name="Commentaire 2 2" xfId="55"/>
    <cellStyle name="Commentaire 2 3" xfId="56"/>
    <cellStyle name="Commentaire 2 4" xfId="57"/>
    <cellStyle name="Encadr" xfId="58"/>
    <cellStyle name="Entrée" xfId="10" builtinId="20" customBuiltin="1"/>
    <cellStyle name="Euro" xfId="59"/>
    <cellStyle name="Euro 2" xfId="60"/>
    <cellStyle name="Euro 3" xfId="61"/>
    <cellStyle name="Euro 3 2" xfId="62"/>
    <cellStyle name="Insatisfaisant" xfId="8" builtinId="27" customBuiltin="1"/>
    <cellStyle name="Lien hypertexte" xfId="100" builtinId="8"/>
    <cellStyle name="Lien hypertexte 2" xfId="63"/>
    <cellStyle name="Lien hypertexte 2 2" xfId="64"/>
    <cellStyle name="Lien hypertexte 3" xfId="65"/>
    <cellStyle name="Lien hypertexte 3 2" xfId="66"/>
    <cellStyle name="Lien hypertexte 4" xfId="67"/>
    <cellStyle name="Lien hypertexte 4 2" xfId="68"/>
    <cellStyle name="Lien hypertexte 4 2 2" xfId="69"/>
    <cellStyle name="Lien hypertexte 4 3" xfId="70"/>
    <cellStyle name="Lien hypertexte 5" xfId="71"/>
    <cellStyle name="Lien hypertexte 5 2" xfId="72"/>
    <cellStyle name="Lien hypertexte 6" xfId="73"/>
    <cellStyle name="Milliers" xfId="101" builtinId="3"/>
    <cellStyle name="Milliers 2" xfId="74"/>
    <cellStyle name="Milliers 2 2" xfId="75"/>
    <cellStyle name="Milliers 2 3" xfId="76"/>
    <cellStyle name="Milliers 2 3 2" xfId="77"/>
    <cellStyle name="Milliers 3" xfId="78"/>
    <cellStyle name="Milliers 4" xfId="79"/>
    <cellStyle name="Milliers 5" xfId="80"/>
    <cellStyle name="Milliers 5 2" xfId="81"/>
    <cellStyle name="Milliers 6" xfId="82"/>
    <cellStyle name="Neutre" xfId="9" builtinId="28" customBuiltin="1"/>
    <cellStyle name="Normal" xfId="0" builtinId="0"/>
    <cellStyle name="Normal 2" xfId="44"/>
    <cellStyle name="Normal 2 2" xfId="48"/>
    <cellStyle name="Normal 2 2 2" xfId="84"/>
    <cellStyle name="Normal 2 3" xfId="85"/>
    <cellStyle name="Normal 2 3 2" xfId="86"/>
    <cellStyle name="Normal 2 3 3" xfId="87"/>
    <cellStyle name="Normal 2 4" xfId="83"/>
    <cellStyle name="Normal 3" xfId="45"/>
    <cellStyle name="Normal 3 2" xfId="88"/>
    <cellStyle name="Normal 4" xfId="43"/>
    <cellStyle name="Normal 5" xfId="49"/>
    <cellStyle name="Normal 6" xfId="50"/>
    <cellStyle name="Normal 7" xfId="53"/>
    <cellStyle name="Normal 8" xfId="97"/>
    <cellStyle name="Normal_ONISEP_proposition" xfId="99"/>
    <cellStyle name="Note" xfId="16" builtinId="10" customBuiltin="1"/>
    <cellStyle name="Pourcentage" xfId="1" builtinId="5"/>
    <cellStyle name="Pourcentage 2" xfId="46"/>
    <cellStyle name="Pourcentage 2 2" xfId="91"/>
    <cellStyle name="Pourcentage 2 3" xfId="92"/>
    <cellStyle name="Pourcentage 2 3 2" xfId="93"/>
    <cellStyle name="Pourcentage 2 4" xfId="90"/>
    <cellStyle name="Pourcentage 3" xfId="47"/>
    <cellStyle name="Pourcentage 3 2" xfId="95"/>
    <cellStyle name="Pourcentage 3 3" xfId="94"/>
    <cellStyle name="Pourcentage 4" xfId="51"/>
    <cellStyle name="Pourcentage 4 2" xfId="96"/>
    <cellStyle name="Pourcentage 5" xfId="52"/>
    <cellStyle name="Pourcentage 6" xfId="89"/>
    <cellStyle name="Pourcentage 7" xfId="98"/>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191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Graphique1_!$A$4</c:f>
              <c:strCache>
                <c:ptCount val="1"/>
                <c:pt idx="0">
                  <c:v>Proportion des indépendants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Graphique1_!$B$4:$I$4</c15:sqref>
                  </c15:fullRef>
                </c:ext>
              </c:extLst>
              <c:f>Graphique1_!$E$4:$I$4</c:f>
              <c:numCache>
                <c:formatCode>0</c:formatCode>
                <c:ptCount val="5"/>
                <c:pt idx="0">
                  <c:v>3.6</c:v>
                </c:pt>
                <c:pt idx="1">
                  <c:v>13.15</c:v>
                </c:pt>
                <c:pt idx="2">
                  <c:v>5.39</c:v>
                </c:pt>
                <c:pt idx="3">
                  <c:v>3.78</c:v>
                </c:pt>
                <c:pt idx="4">
                  <c:v>4.87</c:v>
                </c:pt>
              </c:numCache>
            </c:numRef>
          </c:val>
          <c:extLst>
            <c:ext xmlns:c16="http://schemas.microsoft.com/office/drawing/2014/chart" uri="{C3380CC4-5D6E-409C-BE32-E72D297353CC}">
              <c16:uniqueId val="{00000000-6DB8-472F-89A6-EF907107C6F1}"/>
            </c:ext>
          </c:extLst>
        </c:ser>
        <c:ser>
          <c:idx val="1"/>
          <c:order val="1"/>
          <c:tx>
            <c:strRef>
              <c:f>Graphique1_!$A$5</c:f>
              <c:strCache>
                <c:ptCount val="1"/>
                <c:pt idx="0">
                  <c:v>Proportion des emplois à l'etranger</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Graphique1_!$B$5:$I$5</c15:sqref>
                  </c15:fullRef>
                </c:ext>
              </c:extLst>
              <c:f>Graphique1_!$E$5:$I$5</c:f>
              <c:numCache>
                <c:formatCode>0</c:formatCode>
                <c:ptCount val="5"/>
                <c:pt idx="0">
                  <c:v>6.3</c:v>
                </c:pt>
                <c:pt idx="1">
                  <c:v>11.66</c:v>
                </c:pt>
                <c:pt idx="2">
                  <c:v>2.44</c:v>
                </c:pt>
                <c:pt idx="3">
                  <c:v>5.53</c:v>
                </c:pt>
                <c:pt idx="4">
                  <c:v>5.74</c:v>
                </c:pt>
              </c:numCache>
            </c:numRef>
          </c:val>
          <c:extLst>
            <c:ext xmlns:c16="http://schemas.microsoft.com/office/drawing/2014/chart" uri="{C3380CC4-5D6E-409C-BE32-E72D297353CC}">
              <c16:uniqueId val="{00000001-6DB8-472F-89A6-EF907107C6F1}"/>
            </c:ext>
          </c:extLst>
        </c:ser>
        <c:ser>
          <c:idx val="2"/>
          <c:order val="2"/>
          <c:tx>
            <c:v>Mobilité</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Graphique1_!$B$7:$I$7</c15:sqref>
                  </c15:fullRef>
                </c:ext>
              </c:extLst>
              <c:f>Graphique1_!$E$7:$I$7</c:f>
              <c:numCache>
                <c:formatCode>0</c:formatCode>
                <c:ptCount val="5"/>
                <c:pt idx="0">
                  <c:v>44.88</c:v>
                </c:pt>
                <c:pt idx="1">
                  <c:v>44.92</c:v>
                </c:pt>
                <c:pt idx="2">
                  <c:v>40.9</c:v>
                </c:pt>
                <c:pt idx="3">
                  <c:v>46.19</c:v>
                </c:pt>
                <c:pt idx="4">
                  <c:v>44.42</c:v>
                </c:pt>
              </c:numCache>
            </c:numRef>
          </c:val>
          <c:extLst>
            <c:ext xmlns:c16="http://schemas.microsoft.com/office/drawing/2014/chart" uri="{C3380CC4-5D6E-409C-BE32-E72D297353CC}">
              <c16:uniqueId val="{00000002-6DB8-472F-89A6-EF907107C6F1}"/>
            </c:ext>
          </c:extLst>
        </c:ser>
        <c:ser>
          <c:idx val="3"/>
          <c:order val="3"/>
          <c:tx>
            <c:strRef>
              <c:f>Graphique1_!$A$6</c:f>
              <c:strCache>
                <c:ptCount val="1"/>
                <c:pt idx="0">
                  <c:v>Proportion des emplois salariés en France</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Graphique1_!$B$6:$I$6</c15:sqref>
                  </c15:fullRef>
                </c:ext>
              </c:extLst>
              <c:f>Graphique1_!$E$6:$I$6</c:f>
              <c:numCache>
                <c:formatCode>0</c:formatCode>
                <c:ptCount val="5"/>
                <c:pt idx="0">
                  <c:v>81.36</c:v>
                </c:pt>
                <c:pt idx="1">
                  <c:v>61.81</c:v>
                </c:pt>
                <c:pt idx="2">
                  <c:v>79.12</c:v>
                </c:pt>
                <c:pt idx="3">
                  <c:v>80.52</c:v>
                </c:pt>
                <c:pt idx="4">
                  <c:v>78.78</c:v>
                </c:pt>
              </c:numCache>
            </c:numRef>
          </c:val>
          <c:extLst>
            <c:ext xmlns:c16="http://schemas.microsoft.com/office/drawing/2014/chart" uri="{C3380CC4-5D6E-409C-BE32-E72D297353CC}">
              <c16:uniqueId val="{00000003-6DB8-472F-89A6-EF907107C6F1}"/>
            </c:ext>
          </c:extLst>
        </c:ser>
        <c:dLbls>
          <c:dLblPos val="outEnd"/>
          <c:showLegendKey val="0"/>
          <c:showVal val="1"/>
          <c:showCatName val="0"/>
          <c:showSerName val="0"/>
          <c:showPercent val="0"/>
          <c:showBubbleSize val="0"/>
        </c:dLbls>
        <c:gapWidth val="219"/>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0211195748275788"/>
          <c:w val="0.91164752958979156"/>
          <c:h val="0.197888042517242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Graphique4__!$A$4</c:f>
              <c:strCache>
                <c:ptCount val="1"/>
                <c:pt idx="0">
                  <c:v>Adéquation niveau</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Graphique4__!$B$4:$I$4</c:f>
              <c:numCache>
                <c:formatCode>0</c:formatCode>
                <c:ptCount val="8"/>
                <c:pt idx="0">
                  <c:v>78.73</c:v>
                </c:pt>
                <c:pt idx="1">
                  <c:v>88.16</c:v>
                </c:pt>
                <c:pt idx="2">
                  <c:v>87.3</c:v>
                </c:pt>
                <c:pt idx="3">
                  <c:v>83.67</c:v>
                </c:pt>
                <c:pt idx="4">
                  <c:v>69.5</c:v>
                </c:pt>
                <c:pt idx="5">
                  <c:v>79.11</c:v>
                </c:pt>
                <c:pt idx="6">
                  <c:v>83.34</c:v>
                </c:pt>
                <c:pt idx="7">
                  <c:v>81.38</c:v>
                </c:pt>
              </c:numCache>
            </c:numRef>
          </c:val>
          <c:extLst>
            <c:ext xmlns:c16="http://schemas.microsoft.com/office/drawing/2014/chart" uri="{C3380CC4-5D6E-409C-BE32-E72D297353CC}">
              <c16:uniqueId val="{00000000-A333-428F-A22E-43CF7F0DBE7E}"/>
            </c:ext>
          </c:extLst>
        </c:ser>
        <c:ser>
          <c:idx val="1"/>
          <c:order val="1"/>
          <c:tx>
            <c:strRef>
              <c:f>Graphique4__!$A$5</c:f>
              <c:strCache>
                <c:ptCount val="1"/>
                <c:pt idx="0">
                  <c:v>Adéquation domaine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Graphique4__!$B$5:$I$5</c:f>
              <c:numCache>
                <c:formatCode>0</c:formatCode>
                <c:ptCount val="8"/>
                <c:pt idx="0">
                  <c:v>80.16</c:v>
                </c:pt>
                <c:pt idx="1">
                  <c:v>88.37</c:v>
                </c:pt>
                <c:pt idx="2">
                  <c:v>88.82</c:v>
                </c:pt>
                <c:pt idx="3">
                  <c:v>84.12</c:v>
                </c:pt>
                <c:pt idx="4">
                  <c:v>71.73</c:v>
                </c:pt>
                <c:pt idx="5">
                  <c:v>81.83</c:v>
                </c:pt>
                <c:pt idx="6">
                  <c:v>84.3</c:v>
                </c:pt>
                <c:pt idx="7">
                  <c:v>82.6</c:v>
                </c:pt>
              </c:numCache>
            </c:numRef>
          </c:val>
          <c:extLst>
            <c:ext xmlns:c16="http://schemas.microsoft.com/office/drawing/2014/chart" uri="{C3380CC4-5D6E-409C-BE32-E72D297353CC}">
              <c16:uniqueId val="{00000001-A333-428F-A22E-43CF7F0DBE7E}"/>
            </c:ext>
          </c:extLst>
        </c:ser>
        <c:ser>
          <c:idx val="2"/>
          <c:order val="2"/>
          <c:tx>
            <c:v>Satisfaction rémunération</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Graphique4__!$B$6:$I$6</c:f>
              <c:numCache>
                <c:formatCode>0</c:formatCode>
                <c:ptCount val="8"/>
                <c:pt idx="0">
                  <c:v>62.16</c:v>
                </c:pt>
                <c:pt idx="1">
                  <c:v>73.11</c:v>
                </c:pt>
                <c:pt idx="2">
                  <c:v>72.400000000000006</c:v>
                </c:pt>
                <c:pt idx="3">
                  <c:v>69.41</c:v>
                </c:pt>
                <c:pt idx="4">
                  <c:v>56.88</c:v>
                </c:pt>
                <c:pt idx="5">
                  <c:v>57.26</c:v>
                </c:pt>
                <c:pt idx="6" formatCode="General">
                  <c:v>68</c:v>
                </c:pt>
                <c:pt idx="7">
                  <c:v>65.349999999999994</c:v>
                </c:pt>
              </c:numCache>
            </c:numRef>
          </c:val>
          <c:extLst>
            <c:ext xmlns:c16="http://schemas.microsoft.com/office/drawing/2014/chart" uri="{C3380CC4-5D6E-409C-BE32-E72D297353CC}">
              <c16:uniqueId val="{00000003-A333-428F-A22E-43CF7F0DBE7E}"/>
            </c:ext>
          </c:extLst>
        </c:ser>
        <c:dLbls>
          <c:dLblPos val="out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89463452535255283"/>
          <c:h val="7.611268591426072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3_'!$A$4</c:f>
              <c:strCache>
                <c:ptCount val="1"/>
                <c:pt idx="0">
                  <c:v>Proportion d'emploi stable</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3_'!$B$4:$F$4</c:f>
              <c:numCache>
                <c:formatCode>0</c:formatCode>
                <c:ptCount val="5"/>
                <c:pt idx="0">
                  <c:v>73.19</c:v>
                </c:pt>
                <c:pt idx="1">
                  <c:v>87.28</c:v>
                </c:pt>
                <c:pt idx="2">
                  <c:v>91.97</c:v>
                </c:pt>
                <c:pt idx="3">
                  <c:v>77.849999999999994</c:v>
                </c:pt>
                <c:pt idx="4">
                  <c:v>84.1</c:v>
                </c:pt>
              </c:numCache>
            </c:numRef>
          </c:val>
          <c:extLst>
            <c:ext xmlns:c16="http://schemas.microsoft.com/office/drawing/2014/chart" uri="{C3380CC4-5D6E-409C-BE32-E72D297353CC}">
              <c16:uniqueId val="{00000000-F98D-4B58-813E-1A22DB3A5067}"/>
            </c:ext>
          </c:extLst>
        </c:ser>
        <c:ser>
          <c:idx val="1"/>
          <c:order val="1"/>
          <c:tx>
            <c:strRef>
              <c:f>'Annexe 3_'!$A$5</c:f>
              <c:strCache>
                <c:ptCount val="1"/>
                <c:pt idx="0">
                  <c:v>Proportion d'emploi à temps plein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3_'!$B$5:$F$5</c:f>
              <c:numCache>
                <c:formatCode>0</c:formatCode>
                <c:ptCount val="5"/>
                <c:pt idx="0">
                  <c:v>93.56</c:v>
                </c:pt>
                <c:pt idx="1">
                  <c:v>99.02</c:v>
                </c:pt>
                <c:pt idx="2">
                  <c:v>98.55</c:v>
                </c:pt>
                <c:pt idx="3">
                  <c:v>95.12</c:v>
                </c:pt>
                <c:pt idx="4">
                  <c:v>93.07</c:v>
                </c:pt>
              </c:numCache>
            </c:numRef>
          </c:val>
          <c:extLst>
            <c:ext xmlns:c16="http://schemas.microsoft.com/office/drawing/2014/chart" uri="{C3380CC4-5D6E-409C-BE32-E72D297353CC}">
              <c16:uniqueId val="{00000001-F98D-4B58-813E-1A22DB3A5067}"/>
            </c:ext>
          </c:extLst>
        </c:ser>
        <c:ser>
          <c:idx val="2"/>
          <c:order val="2"/>
          <c:tx>
            <c:strRef>
              <c:f>'Annexe 3_'!$A$6</c:f>
              <c:strCache>
                <c:ptCount val="1"/>
                <c:pt idx="0">
                  <c:v>Proportion d'emploi de catégorie cadre ou professions intermédiaires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3_'!$B$6:$F$6</c:f>
              <c:numCache>
                <c:formatCode>0</c:formatCode>
                <c:ptCount val="5"/>
                <c:pt idx="0">
                  <c:v>89.5</c:v>
                </c:pt>
                <c:pt idx="1">
                  <c:v>93.81</c:v>
                </c:pt>
                <c:pt idx="2">
                  <c:v>95.74</c:v>
                </c:pt>
                <c:pt idx="3">
                  <c:v>90.93</c:v>
                </c:pt>
                <c:pt idx="4">
                  <c:v>92.85</c:v>
                </c:pt>
              </c:numCache>
            </c:numRef>
          </c:val>
          <c:extLst>
            <c:ext xmlns:c16="http://schemas.microsoft.com/office/drawing/2014/chart" uri="{C3380CC4-5D6E-409C-BE32-E72D297353CC}">
              <c16:uniqueId val="{00000002-F98D-4B58-813E-1A22DB3A5067}"/>
            </c:ext>
          </c:extLst>
        </c:ser>
        <c:dLbls>
          <c:dLblPos val="inEnd"/>
          <c:showLegendKey val="0"/>
          <c:showVal val="1"/>
          <c:showCatName val="0"/>
          <c:showSerName val="0"/>
          <c:showPercent val="0"/>
          <c:showBubbleSize val="0"/>
        </c:dLbls>
        <c:gapWidth val="219"/>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8924539512774802E-2"/>
          <c:y val="0.78148858876084193"/>
          <c:w val="0.71638141488998364"/>
          <c:h val="0.218334908136482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3_'!$A$4</c:f>
              <c:strCache>
                <c:ptCount val="1"/>
                <c:pt idx="0">
                  <c:v>Proportion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3_'!$B$4:$F$4</c:f>
              <c:numCache>
                <c:formatCode>0</c:formatCode>
                <c:ptCount val="5"/>
                <c:pt idx="0">
                  <c:v>73.19</c:v>
                </c:pt>
                <c:pt idx="1">
                  <c:v>87.28</c:v>
                </c:pt>
                <c:pt idx="2">
                  <c:v>91.97</c:v>
                </c:pt>
                <c:pt idx="3">
                  <c:v>77.849999999999994</c:v>
                </c:pt>
                <c:pt idx="4">
                  <c:v>84.1</c:v>
                </c:pt>
              </c:numCache>
            </c:numRef>
          </c:val>
          <c:extLst>
            <c:ext xmlns:c16="http://schemas.microsoft.com/office/drawing/2014/chart" uri="{C3380CC4-5D6E-409C-BE32-E72D297353CC}">
              <c16:uniqueId val="{00000000-ACE9-4D8B-8736-6ED6D07CEC41}"/>
            </c:ext>
          </c:extLst>
        </c:ser>
        <c:ser>
          <c:idx val="1"/>
          <c:order val="1"/>
          <c:tx>
            <c:strRef>
              <c:f>'Annexe 3_'!$A$5</c:f>
              <c:strCache>
                <c:ptCount val="1"/>
                <c:pt idx="0">
                  <c:v>Proportion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3_'!$B$5:$F$5</c:f>
              <c:numCache>
                <c:formatCode>0</c:formatCode>
                <c:ptCount val="5"/>
                <c:pt idx="0">
                  <c:v>93.56</c:v>
                </c:pt>
                <c:pt idx="1">
                  <c:v>99.02</c:v>
                </c:pt>
                <c:pt idx="2">
                  <c:v>98.55</c:v>
                </c:pt>
                <c:pt idx="3">
                  <c:v>95.12</c:v>
                </c:pt>
                <c:pt idx="4">
                  <c:v>93.07</c:v>
                </c:pt>
              </c:numCache>
            </c:numRef>
          </c:val>
          <c:extLst>
            <c:ext xmlns:c16="http://schemas.microsoft.com/office/drawing/2014/chart" uri="{C3380CC4-5D6E-409C-BE32-E72D297353CC}">
              <c16:uniqueId val="{00000001-ACE9-4D8B-8736-6ED6D07CEC41}"/>
            </c:ext>
          </c:extLst>
        </c:ser>
        <c:ser>
          <c:idx val="2"/>
          <c:order val="2"/>
          <c:tx>
            <c:strRef>
              <c:f>'Annexe 3_'!$A$6</c:f>
              <c:strCache>
                <c:ptCount val="1"/>
                <c:pt idx="0">
                  <c:v>Proportion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3_'!$B$2:$F$3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3_'!$B$6:$F$6</c:f>
              <c:numCache>
                <c:formatCode>0</c:formatCode>
                <c:ptCount val="5"/>
                <c:pt idx="0">
                  <c:v>89.5</c:v>
                </c:pt>
                <c:pt idx="1">
                  <c:v>93.81</c:v>
                </c:pt>
                <c:pt idx="2">
                  <c:v>95.74</c:v>
                </c:pt>
                <c:pt idx="3">
                  <c:v>90.93</c:v>
                </c:pt>
                <c:pt idx="4">
                  <c:v>92.85</c:v>
                </c:pt>
              </c:numCache>
            </c:numRef>
          </c:val>
          <c:extLst>
            <c:ext xmlns:c16="http://schemas.microsoft.com/office/drawing/2014/chart" uri="{C3380CC4-5D6E-409C-BE32-E72D297353CC}">
              <c16:uniqueId val="{00000002-ACE9-4D8B-8736-6ED6D07CEC41}"/>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Annexe4_!$B$2</c:f>
              <c:strCache>
                <c:ptCount val="1"/>
                <c:pt idx="0">
                  <c:v>Taux d'emploi stable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Annexe4_!$B$3:$B$7</c:f>
              <c:numCache>
                <c:formatCode>0</c:formatCode>
                <c:ptCount val="5"/>
                <c:pt idx="0">
                  <c:v>72.73</c:v>
                </c:pt>
                <c:pt idx="1">
                  <c:v>58.39</c:v>
                </c:pt>
                <c:pt idx="2">
                  <c:v>49.06</c:v>
                </c:pt>
                <c:pt idx="3">
                  <c:v>71.56</c:v>
                </c:pt>
                <c:pt idx="4">
                  <c:v>66.09</c:v>
                </c:pt>
              </c:numCache>
            </c:numRef>
          </c:val>
          <c:extLst>
            <c:ext xmlns:c16="http://schemas.microsoft.com/office/drawing/2014/chart" uri="{C3380CC4-5D6E-409C-BE32-E72D297353CC}">
              <c16:uniqueId val="{00000000-57D4-4BD4-A50B-E3081D492741}"/>
            </c:ext>
          </c:extLst>
        </c:ser>
        <c:ser>
          <c:idx val="1"/>
          <c:order val="1"/>
          <c:tx>
            <c:strRef>
              <c:f>Annexe4_!$C$2</c:f>
              <c:strCache>
                <c:ptCount val="1"/>
                <c:pt idx="0">
                  <c:v>Taux d'emploi à temps plein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Annexe4_!$C$3:$C$7</c:f>
              <c:numCache>
                <c:formatCode>0</c:formatCode>
                <c:ptCount val="5"/>
                <c:pt idx="0">
                  <c:v>97.6</c:v>
                </c:pt>
                <c:pt idx="1">
                  <c:v>86.15</c:v>
                </c:pt>
                <c:pt idx="2">
                  <c:v>85.28</c:v>
                </c:pt>
                <c:pt idx="3">
                  <c:v>96.52</c:v>
                </c:pt>
                <c:pt idx="4">
                  <c:v>93.65</c:v>
                </c:pt>
              </c:numCache>
            </c:numRef>
          </c:val>
          <c:extLst>
            <c:ext xmlns:c16="http://schemas.microsoft.com/office/drawing/2014/chart" uri="{C3380CC4-5D6E-409C-BE32-E72D297353CC}">
              <c16:uniqueId val="{00000001-57D4-4BD4-A50B-E3081D492741}"/>
            </c:ext>
          </c:extLst>
        </c:ser>
        <c:ser>
          <c:idx val="2"/>
          <c:order val="2"/>
          <c:tx>
            <c:strRef>
              <c:f>Annexe4_!$D$2</c:f>
              <c:strCache>
                <c:ptCount val="1"/>
                <c:pt idx="0">
                  <c:v>Taux d'emploi de catégorie cadre ou professions intermédiaires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Annexe4_!$D$3:$D$7</c:f>
              <c:numCache>
                <c:formatCode>0</c:formatCode>
                <c:ptCount val="5"/>
                <c:pt idx="0">
                  <c:v>88.55</c:v>
                </c:pt>
                <c:pt idx="1">
                  <c:v>75.7</c:v>
                </c:pt>
                <c:pt idx="2">
                  <c:v>84.91</c:v>
                </c:pt>
                <c:pt idx="3">
                  <c:v>93.42</c:v>
                </c:pt>
                <c:pt idx="4">
                  <c:v>88.02</c:v>
                </c:pt>
              </c:numCache>
            </c:numRef>
          </c:val>
          <c:extLst>
            <c:ext xmlns:c16="http://schemas.microsoft.com/office/drawing/2014/chart" uri="{C3380CC4-5D6E-409C-BE32-E72D297353CC}">
              <c16:uniqueId val="{00000002-57D4-4BD4-A50B-E3081D492741}"/>
            </c:ext>
          </c:extLst>
        </c:ser>
        <c:dLbls>
          <c:dLblPos val="inEnd"/>
          <c:showLegendKey val="0"/>
          <c:showVal val="1"/>
          <c:showCatName val="0"/>
          <c:showSerName val="0"/>
          <c:showPercent val="0"/>
          <c:showBubbleSize val="0"/>
        </c:dLbls>
        <c:gapWidth val="219"/>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4.1847358048215509E-2"/>
          <c:y val="0.73843248241656623"/>
          <c:w val="0.74548659175610177"/>
          <c:h val="0.233097766693754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Annexe4_!$B$2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Annexe4_!$B$3:$B$7</c:f>
              <c:numCache>
                <c:formatCode>0</c:formatCode>
                <c:ptCount val="5"/>
                <c:pt idx="0">
                  <c:v>72.73</c:v>
                </c:pt>
                <c:pt idx="1">
                  <c:v>58.39</c:v>
                </c:pt>
                <c:pt idx="2">
                  <c:v>49.06</c:v>
                </c:pt>
                <c:pt idx="3">
                  <c:v>71.56</c:v>
                </c:pt>
                <c:pt idx="4">
                  <c:v>66.09</c:v>
                </c:pt>
              </c:numCache>
            </c:numRef>
          </c:val>
          <c:extLst>
            <c:ext xmlns:c16="http://schemas.microsoft.com/office/drawing/2014/chart" uri="{C3380CC4-5D6E-409C-BE32-E72D297353CC}">
              <c16:uniqueId val="{00000000-8182-4F3D-96BA-703564245440}"/>
            </c:ext>
          </c:extLst>
        </c:ser>
        <c:ser>
          <c:idx val="1"/>
          <c:order val="1"/>
          <c:tx>
            <c:strRef>
              <c:f>Annexe4_!$C$2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Annexe4_!$C$3:$C$7</c:f>
              <c:numCache>
                <c:formatCode>0</c:formatCode>
                <c:ptCount val="5"/>
                <c:pt idx="0">
                  <c:v>97.6</c:v>
                </c:pt>
                <c:pt idx="1">
                  <c:v>86.15</c:v>
                </c:pt>
                <c:pt idx="2">
                  <c:v>85.28</c:v>
                </c:pt>
                <c:pt idx="3">
                  <c:v>96.52</c:v>
                </c:pt>
                <c:pt idx="4">
                  <c:v>93.65</c:v>
                </c:pt>
              </c:numCache>
            </c:numRef>
          </c:val>
          <c:extLst>
            <c:ext xmlns:c16="http://schemas.microsoft.com/office/drawing/2014/chart" uri="{C3380CC4-5D6E-409C-BE32-E72D297353CC}">
              <c16:uniqueId val="{00000001-8182-4F3D-96BA-703564245440}"/>
            </c:ext>
          </c:extLst>
        </c:ser>
        <c:ser>
          <c:idx val="2"/>
          <c:order val="2"/>
          <c:tx>
            <c:strRef>
              <c:f>Annexe4_!$D$2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Annexe4_!$A$3:$A$7</c:f>
              <c:strCache>
                <c:ptCount val="5"/>
                <c:pt idx="0">
                  <c:v>DEG</c:v>
                </c:pt>
                <c:pt idx="1">
                  <c:v>LLA</c:v>
                </c:pt>
                <c:pt idx="2">
                  <c:v>SHS</c:v>
                </c:pt>
                <c:pt idx="3">
                  <c:v>STS</c:v>
                </c:pt>
                <c:pt idx="4">
                  <c:v>Ensemble</c:v>
                </c:pt>
              </c:strCache>
            </c:strRef>
          </c:cat>
          <c:val>
            <c:numRef>
              <c:f>Annexe4_!$D$3:$D$7</c:f>
              <c:numCache>
                <c:formatCode>0</c:formatCode>
                <c:ptCount val="5"/>
                <c:pt idx="0">
                  <c:v>88.55</c:v>
                </c:pt>
                <c:pt idx="1">
                  <c:v>75.7</c:v>
                </c:pt>
                <c:pt idx="2">
                  <c:v>84.91</c:v>
                </c:pt>
                <c:pt idx="3">
                  <c:v>93.42</c:v>
                </c:pt>
                <c:pt idx="4">
                  <c:v>88.02</c:v>
                </c:pt>
              </c:numCache>
            </c:numRef>
          </c:val>
          <c:extLst>
            <c:ext xmlns:c16="http://schemas.microsoft.com/office/drawing/2014/chart" uri="{C3380CC4-5D6E-409C-BE32-E72D297353CC}">
              <c16:uniqueId val="{00000002-8182-4F3D-96BA-703564245440}"/>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5__'!$A$4</c:f>
              <c:strCache>
                <c:ptCount val="1"/>
                <c:pt idx="0">
                  <c:v>Taux d'emploi stable</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5__'!$B$4:$F$4</c:f>
              <c:numCache>
                <c:formatCode>0</c:formatCode>
                <c:ptCount val="5"/>
                <c:pt idx="0">
                  <c:v>60.99</c:v>
                </c:pt>
                <c:pt idx="1">
                  <c:v>76.099999999999994</c:v>
                </c:pt>
                <c:pt idx="2">
                  <c:v>81.36</c:v>
                </c:pt>
                <c:pt idx="3">
                  <c:v>66.09</c:v>
                </c:pt>
                <c:pt idx="4">
                  <c:v>78.849999999999994</c:v>
                </c:pt>
              </c:numCache>
            </c:numRef>
          </c:val>
          <c:extLst>
            <c:ext xmlns:c16="http://schemas.microsoft.com/office/drawing/2014/chart" uri="{C3380CC4-5D6E-409C-BE32-E72D297353CC}">
              <c16:uniqueId val="{00000000-F3AA-4D65-BB6A-ED4F1CB1CE71}"/>
            </c:ext>
          </c:extLst>
        </c:ser>
        <c:ser>
          <c:idx val="1"/>
          <c:order val="1"/>
          <c:tx>
            <c:strRef>
              <c:f>'Annexe 5__'!$A$5</c:f>
              <c:strCache>
                <c:ptCount val="1"/>
                <c:pt idx="0">
                  <c:v>Taux d'emploi à temps plein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5__'!$B$5:$F$5</c:f>
              <c:numCache>
                <c:formatCode>0</c:formatCode>
                <c:ptCount val="5"/>
                <c:pt idx="0">
                  <c:v>91.38</c:v>
                </c:pt>
                <c:pt idx="1">
                  <c:v>98.95</c:v>
                </c:pt>
                <c:pt idx="2">
                  <c:v>98.98</c:v>
                </c:pt>
                <c:pt idx="3">
                  <c:v>93.65</c:v>
                </c:pt>
                <c:pt idx="4">
                  <c:v>90.89</c:v>
                </c:pt>
              </c:numCache>
            </c:numRef>
          </c:val>
          <c:extLst>
            <c:ext xmlns:c16="http://schemas.microsoft.com/office/drawing/2014/chart" uri="{C3380CC4-5D6E-409C-BE32-E72D297353CC}">
              <c16:uniqueId val="{00000001-F3AA-4D65-BB6A-ED4F1CB1CE71}"/>
            </c:ext>
          </c:extLst>
        </c:ser>
        <c:ser>
          <c:idx val="2"/>
          <c:order val="2"/>
          <c:tx>
            <c:strRef>
              <c:f>'Annexe 5__'!$A$6</c:f>
              <c:strCache>
                <c:ptCount val="1"/>
                <c:pt idx="0">
                  <c:v>Taux d'emploi de catégorie cadre ou professions intermédiaires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5__'!$B$6:$F$6</c:f>
              <c:numCache>
                <c:formatCode>0</c:formatCode>
                <c:ptCount val="5"/>
                <c:pt idx="0">
                  <c:v>85.98</c:v>
                </c:pt>
                <c:pt idx="1">
                  <c:v>92.03</c:v>
                </c:pt>
                <c:pt idx="2">
                  <c:v>94.52</c:v>
                </c:pt>
                <c:pt idx="3">
                  <c:v>88.02</c:v>
                </c:pt>
                <c:pt idx="4">
                  <c:v>91.31</c:v>
                </c:pt>
              </c:numCache>
            </c:numRef>
          </c:val>
          <c:extLst>
            <c:ext xmlns:c16="http://schemas.microsoft.com/office/drawing/2014/chart" uri="{C3380CC4-5D6E-409C-BE32-E72D297353CC}">
              <c16:uniqueId val="{00000002-F3AA-4D65-BB6A-ED4F1CB1CE71}"/>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0.1397276755528222"/>
          <c:y val="0.75075212732166441"/>
          <c:w val="0.69333197080357312"/>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5__'!$A$4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5__'!$B$4:$F$4</c:f>
              <c:numCache>
                <c:formatCode>0</c:formatCode>
                <c:ptCount val="5"/>
                <c:pt idx="0">
                  <c:v>60.99</c:v>
                </c:pt>
                <c:pt idx="1">
                  <c:v>76.099999999999994</c:v>
                </c:pt>
                <c:pt idx="2">
                  <c:v>81.36</c:v>
                </c:pt>
                <c:pt idx="3">
                  <c:v>66.09</c:v>
                </c:pt>
                <c:pt idx="4">
                  <c:v>78.849999999999994</c:v>
                </c:pt>
              </c:numCache>
            </c:numRef>
          </c:val>
          <c:extLst>
            <c:ext xmlns:c16="http://schemas.microsoft.com/office/drawing/2014/chart" uri="{C3380CC4-5D6E-409C-BE32-E72D297353CC}">
              <c16:uniqueId val="{00000000-7EF7-4203-BB09-94DD37D55B58}"/>
            </c:ext>
          </c:extLst>
        </c:ser>
        <c:ser>
          <c:idx val="1"/>
          <c:order val="1"/>
          <c:tx>
            <c:strRef>
              <c:f>'Annexe 5__'!$A$5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5__'!$B$5:$F$5</c:f>
              <c:numCache>
                <c:formatCode>0</c:formatCode>
                <c:ptCount val="5"/>
                <c:pt idx="0">
                  <c:v>91.38</c:v>
                </c:pt>
                <c:pt idx="1">
                  <c:v>98.95</c:v>
                </c:pt>
                <c:pt idx="2">
                  <c:v>98.98</c:v>
                </c:pt>
                <c:pt idx="3">
                  <c:v>93.65</c:v>
                </c:pt>
                <c:pt idx="4">
                  <c:v>90.89</c:v>
                </c:pt>
              </c:numCache>
            </c:numRef>
          </c:val>
          <c:extLst>
            <c:ext xmlns:c16="http://schemas.microsoft.com/office/drawing/2014/chart" uri="{C3380CC4-5D6E-409C-BE32-E72D297353CC}">
              <c16:uniqueId val="{00000001-7EF7-4203-BB09-94DD37D55B58}"/>
            </c:ext>
          </c:extLst>
        </c:ser>
        <c:ser>
          <c:idx val="2"/>
          <c:order val="2"/>
          <c:tx>
            <c:strRef>
              <c:f>'Annexe 5__'!$A$6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5__'!$B$2:$F$3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5__'!$B$6:$F$6</c:f>
              <c:numCache>
                <c:formatCode>0</c:formatCode>
                <c:ptCount val="5"/>
                <c:pt idx="0">
                  <c:v>85.98</c:v>
                </c:pt>
                <c:pt idx="1">
                  <c:v>92.03</c:v>
                </c:pt>
                <c:pt idx="2">
                  <c:v>94.52</c:v>
                </c:pt>
                <c:pt idx="3">
                  <c:v>88.02</c:v>
                </c:pt>
                <c:pt idx="4">
                  <c:v>91.31</c:v>
                </c:pt>
              </c:numCache>
            </c:numRef>
          </c:val>
          <c:extLst>
            <c:ext xmlns:c16="http://schemas.microsoft.com/office/drawing/2014/chart" uri="{C3380CC4-5D6E-409C-BE32-E72D297353CC}">
              <c16:uniqueId val="{00000002-7EF7-4203-BB09-94DD37D55B58}"/>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Graphique1_!$A$4</c:f>
              <c:strCache>
                <c:ptCount val="1"/>
                <c:pt idx="0">
                  <c:v>Proportion des indépendants</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Graphique1_!$B$2:$I$3</c:f>
              <c:multiLvlStrCache>
                <c:ptCount val="8"/>
                <c:lvl>
                  <c:pt idx="0">
                    <c:v>FI-SE</c:v>
                  </c:pt>
                  <c:pt idx="1">
                    <c:v>A</c:v>
                  </c:pt>
                  <c:pt idx="2">
                    <c:v>CP</c:v>
                  </c:pt>
                  <c:pt idx="3">
                    <c:v>DEG</c:v>
                  </c:pt>
                  <c:pt idx="4">
                    <c:v>LLA</c:v>
                  </c:pt>
                  <c:pt idx="5">
                    <c:v>SHS</c:v>
                  </c:pt>
                  <c:pt idx="6">
                    <c:v>STS</c:v>
                  </c:pt>
                  <c:pt idx="7">
                    <c:v>Ensemble</c:v>
                  </c:pt>
                </c:lvl>
                <c:lvl>
                  <c:pt idx="0">
                    <c:v>Régimes d'inscription</c:v>
                  </c:pt>
                  <c:pt idx="3">
                    <c:v>Domaines disciplinaires</c:v>
                  </c:pt>
                  <c:pt idx="7">
                    <c:v>Ensemble</c:v>
                  </c:pt>
                </c:lvl>
              </c:multiLvlStrCache>
            </c:multiLvlStrRef>
          </c:cat>
          <c:val>
            <c:numRef>
              <c:f>Graphique1_!$B$4:$I$4</c:f>
              <c:numCache>
                <c:formatCode>0</c:formatCode>
                <c:ptCount val="8"/>
                <c:pt idx="0">
                  <c:v>5.61</c:v>
                </c:pt>
                <c:pt idx="1">
                  <c:v>2.97</c:v>
                </c:pt>
                <c:pt idx="2">
                  <c:v>3.11</c:v>
                </c:pt>
                <c:pt idx="3">
                  <c:v>3.6</c:v>
                </c:pt>
                <c:pt idx="4">
                  <c:v>13.15</c:v>
                </c:pt>
                <c:pt idx="5">
                  <c:v>5.39</c:v>
                </c:pt>
                <c:pt idx="6">
                  <c:v>3.78</c:v>
                </c:pt>
                <c:pt idx="7">
                  <c:v>4.87</c:v>
                </c:pt>
              </c:numCache>
            </c:numRef>
          </c:val>
          <c:extLst>
            <c:ext xmlns:c16="http://schemas.microsoft.com/office/drawing/2014/chart" uri="{C3380CC4-5D6E-409C-BE32-E72D297353CC}">
              <c16:uniqueId val="{00000000-4F2D-4195-B712-B57F68F55EC6}"/>
            </c:ext>
          </c:extLst>
        </c:ser>
        <c:ser>
          <c:idx val="1"/>
          <c:order val="1"/>
          <c:tx>
            <c:strRef>
              <c:f>Graphique1_!$A$5</c:f>
              <c:strCache>
                <c:ptCount val="1"/>
                <c:pt idx="0">
                  <c:v>Proportion des emplois à l'etranger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Graphique1_!$B$2:$I$3</c:f>
              <c:multiLvlStrCache>
                <c:ptCount val="8"/>
                <c:lvl>
                  <c:pt idx="0">
                    <c:v>FI-SE</c:v>
                  </c:pt>
                  <c:pt idx="1">
                    <c:v>A</c:v>
                  </c:pt>
                  <c:pt idx="2">
                    <c:v>CP</c:v>
                  </c:pt>
                  <c:pt idx="3">
                    <c:v>DEG</c:v>
                  </c:pt>
                  <c:pt idx="4">
                    <c:v>LLA</c:v>
                  </c:pt>
                  <c:pt idx="5">
                    <c:v>SHS</c:v>
                  </c:pt>
                  <c:pt idx="6">
                    <c:v>STS</c:v>
                  </c:pt>
                  <c:pt idx="7">
                    <c:v>Ensemble</c:v>
                  </c:pt>
                </c:lvl>
                <c:lvl>
                  <c:pt idx="0">
                    <c:v>Régimes d'inscription</c:v>
                  </c:pt>
                  <c:pt idx="3">
                    <c:v>Domaines disciplinaires</c:v>
                  </c:pt>
                  <c:pt idx="7">
                    <c:v>Ensemble</c:v>
                  </c:pt>
                </c:lvl>
              </c:multiLvlStrCache>
            </c:multiLvlStrRef>
          </c:cat>
          <c:val>
            <c:numRef>
              <c:f>Graphique1_!$B$5:$I$5</c:f>
              <c:numCache>
                <c:formatCode>0</c:formatCode>
                <c:ptCount val="8"/>
                <c:pt idx="0">
                  <c:v>6.21</c:v>
                </c:pt>
                <c:pt idx="1">
                  <c:v>4.84</c:v>
                </c:pt>
                <c:pt idx="2">
                  <c:v>3.86</c:v>
                </c:pt>
                <c:pt idx="3">
                  <c:v>6.3</c:v>
                </c:pt>
                <c:pt idx="4">
                  <c:v>11.66</c:v>
                </c:pt>
                <c:pt idx="5">
                  <c:v>2.44</c:v>
                </c:pt>
                <c:pt idx="6">
                  <c:v>5.53</c:v>
                </c:pt>
                <c:pt idx="7">
                  <c:v>5.74</c:v>
                </c:pt>
              </c:numCache>
            </c:numRef>
          </c:val>
          <c:extLst>
            <c:ext xmlns:c16="http://schemas.microsoft.com/office/drawing/2014/chart" uri="{C3380CC4-5D6E-409C-BE32-E72D297353CC}">
              <c16:uniqueId val="{00000001-4F2D-4195-B712-B57F68F55EC6}"/>
            </c:ext>
          </c:extLst>
        </c:ser>
        <c:ser>
          <c:idx val="2"/>
          <c:order val="2"/>
          <c:tx>
            <c:v>Mobilité</c:v>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Graphique1_!$B$7:$I$7</c:f>
              <c:numCache>
                <c:formatCode>0</c:formatCode>
                <c:ptCount val="8"/>
                <c:pt idx="0">
                  <c:v>46.45</c:v>
                </c:pt>
                <c:pt idx="1">
                  <c:v>38.97</c:v>
                </c:pt>
                <c:pt idx="2">
                  <c:v>39.369999999999997</c:v>
                </c:pt>
                <c:pt idx="3">
                  <c:v>44.88</c:v>
                </c:pt>
                <c:pt idx="4">
                  <c:v>44.92</c:v>
                </c:pt>
                <c:pt idx="5">
                  <c:v>40.9</c:v>
                </c:pt>
                <c:pt idx="6">
                  <c:v>46.19</c:v>
                </c:pt>
                <c:pt idx="7">
                  <c:v>44.42</c:v>
                </c:pt>
              </c:numCache>
            </c:numRef>
          </c:val>
          <c:extLst>
            <c:ext xmlns:c16="http://schemas.microsoft.com/office/drawing/2014/chart" uri="{C3380CC4-5D6E-409C-BE32-E72D297353CC}">
              <c16:uniqueId val="{00000002-4F2D-4195-B712-B57F68F55EC6}"/>
            </c:ext>
          </c:extLst>
        </c:ser>
        <c:ser>
          <c:idx val="3"/>
          <c:order val="3"/>
          <c:tx>
            <c:strRef>
              <c:f>Graphique1_!$A$6</c:f>
              <c:strCache>
                <c:ptCount val="1"/>
                <c:pt idx="0">
                  <c:v>Proportion des emplois salariés en France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Graphique1_!$B$6:$I$6</c:f>
              <c:numCache>
                <c:formatCode>0</c:formatCode>
                <c:ptCount val="8"/>
                <c:pt idx="0">
                  <c:v>86.41</c:v>
                </c:pt>
                <c:pt idx="1">
                  <c:v>85.73</c:v>
                </c:pt>
                <c:pt idx="2">
                  <c:v>87.37</c:v>
                </c:pt>
                <c:pt idx="3">
                  <c:v>81.36</c:v>
                </c:pt>
                <c:pt idx="4">
                  <c:v>61.81</c:v>
                </c:pt>
                <c:pt idx="5">
                  <c:v>79.12</c:v>
                </c:pt>
                <c:pt idx="6">
                  <c:v>80.52</c:v>
                </c:pt>
                <c:pt idx="7">
                  <c:v>78.78</c:v>
                </c:pt>
              </c:numCache>
            </c:numRef>
          </c:val>
          <c:extLst>
            <c:ext xmlns:c16="http://schemas.microsoft.com/office/drawing/2014/chart" uri="{C3380CC4-5D6E-409C-BE32-E72D297353CC}">
              <c16:uniqueId val="{00000003-4F2D-4195-B712-B57F68F55EC6}"/>
            </c:ext>
          </c:extLst>
        </c:ser>
        <c:dLbls>
          <c:dLblPos val="out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91164752958979156"/>
          <c:h val="0.106202322615441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Graphique1_!$A$4</c:f>
              <c:strCache>
                <c:ptCount val="1"/>
                <c:pt idx="0">
                  <c:v>Proportion des indépendants</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Graphique1_!$B$4:$I$4</c15:sqref>
                  </c15:fullRef>
                </c:ext>
              </c:extLst>
              <c:f>Graphique1_!$E$4:$I$4</c:f>
              <c:numCache>
                <c:formatCode>0</c:formatCode>
                <c:ptCount val="5"/>
                <c:pt idx="0">
                  <c:v>3.6</c:v>
                </c:pt>
                <c:pt idx="1">
                  <c:v>13.15</c:v>
                </c:pt>
                <c:pt idx="2">
                  <c:v>5.39</c:v>
                </c:pt>
                <c:pt idx="3">
                  <c:v>3.78</c:v>
                </c:pt>
                <c:pt idx="4">
                  <c:v>4.87</c:v>
                </c:pt>
              </c:numCache>
            </c:numRef>
          </c:val>
          <c:extLst>
            <c:ext xmlns:c16="http://schemas.microsoft.com/office/drawing/2014/chart" uri="{C3380CC4-5D6E-409C-BE32-E72D297353CC}">
              <c16:uniqueId val="{00000000-9F14-4BCB-8690-339F317435E0}"/>
            </c:ext>
          </c:extLst>
        </c:ser>
        <c:ser>
          <c:idx val="1"/>
          <c:order val="1"/>
          <c:tx>
            <c:strRef>
              <c:f>Graphique1_!$A$5</c:f>
              <c:strCache>
                <c:ptCount val="1"/>
                <c:pt idx="0">
                  <c:v>Proportion des emplois à l'etranger</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Graphique1_!$B$5:$I$5</c15:sqref>
                  </c15:fullRef>
                </c:ext>
              </c:extLst>
              <c:f>Graphique1_!$E$5:$I$5</c:f>
              <c:numCache>
                <c:formatCode>0</c:formatCode>
                <c:ptCount val="5"/>
                <c:pt idx="0">
                  <c:v>6.3</c:v>
                </c:pt>
                <c:pt idx="1">
                  <c:v>11.66</c:v>
                </c:pt>
                <c:pt idx="2">
                  <c:v>2.44</c:v>
                </c:pt>
                <c:pt idx="3">
                  <c:v>5.53</c:v>
                </c:pt>
                <c:pt idx="4">
                  <c:v>5.74</c:v>
                </c:pt>
              </c:numCache>
            </c:numRef>
          </c:val>
          <c:extLst>
            <c:ext xmlns:c16="http://schemas.microsoft.com/office/drawing/2014/chart" uri="{C3380CC4-5D6E-409C-BE32-E72D297353CC}">
              <c16:uniqueId val="{00000001-9F14-4BCB-8690-339F317435E0}"/>
            </c:ext>
          </c:extLst>
        </c:ser>
        <c:ser>
          <c:idx val="2"/>
          <c:order val="2"/>
          <c:tx>
            <c:v>Mobilité</c:v>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Graphique1_!$B$7:$I$7</c15:sqref>
                  </c15:fullRef>
                </c:ext>
              </c:extLst>
              <c:f>Graphique1_!$E$7:$I$7</c:f>
              <c:numCache>
                <c:formatCode>0</c:formatCode>
                <c:ptCount val="5"/>
                <c:pt idx="0">
                  <c:v>44.88</c:v>
                </c:pt>
                <c:pt idx="1">
                  <c:v>44.92</c:v>
                </c:pt>
                <c:pt idx="2">
                  <c:v>40.9</c:v>
                </c:pt>
                <c:pt idx="3">
                  <c:v>46.19</c:v>
                </c:pt>
                <c:pt idx="4">
                  <c:v>44.42</c:v>
                </c:pt>
              </c:numCache>
            </c:numRef>
          </c:val>
          <c:extLst>
            <c:ext xmlns:c16="http://schemas.microsoft.com/office/drawing/2014/chart" uri="{C3380CC4-5D6E-409C-BE32-E72D297353CC}">
              <c16:uniqueId val="{00000002-9F14-4BCB-8690-339F317435E0}"/>
            </c:ext>
          </c:extLst>
        </c:ser>
        <c:ser>
          <c:idx val="3"/>
          <c:order val="3"/>
          <c:tx>
            <c:strRef>
              <c:f>Graphique1_!$A$6</c:f>
              <c:strCache>
                <c:ptCount val="1"/>
                <c:pt idx="0">
                  <c:v>Proportion des emplois salariés en France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Graphique1_!$B$3:$I$3</c15:sqref>
                  </c15:fullRef>
                </c:ext>
              </c:extLst>
              <c:f>Graphique1_!$E$3:$I$3</c:f>
              <c:strCache>
                <c:ptCount val="5"/>
                <c:pt idx="0">
                  <c:v>DEG</c:v>
                </c:pt>
                <c:pt idx="1">
                  <c:v>LLA</c:v>
                </c:pt>
                <c:pt idx="2">
                  <c:v>SHS</c:v>
                </c:pt>
                <c:pt idx="3">
                  <c:v>STS</c:v>
                </c:pt>
                <c:pt idx="4">
                  <c:v>Ensemble</c:v>
                </c:pt>
              </c:strCache>
            </c:strRef>
          </c:cat>
          <c:val>
            <c:numRef>
              <c:extLst>
                <c:ext xmlns:c15="http://schemas.microsoft.com/office/drawing/2012/chart" uri="{02D57815-91ED-43cb-92C2-25804820EDAC}">
                  <c15:fullRef>
                    <c15:sqref>Graphique1_!$B$6:$I$6</c15:sqref>
                  </c15:fullRef>
                </c:ext>
              </c:extLst>
              <c:f>Graphique1_!$E$6:$I$6</c:f>
              <c:numCache>
                <c:formatCode>0</c:formatCode>
                <c:ptCount val="5"/>
                <c:pt idx="0">
                  <c:v>81.36</c:v>
                </c:pt>
                <c:pt idx="1">
                  <c:v>61.81</c:v>
                </c:pt>
                <c:pt idx="2">
                  <c:v>79.12</c:v>
                </c:pt>
                <c:pt idx="3">
                  <c:v>80.52</c:v>
                </c:pt>
                <c:pt idx="4">
                  <c:v>78.78</c:v>
                </c:pt>
              </c:numCache>
            </c:numRef>
          </c:val>
          <c:extLst>
            <c:ext xmlns:c16="http://schemas.microsoft.com/office/drawing/2014/chart" uri="{C3380CC4-5D6E-409C-BE32-E72D297353CC}">
              <c16:uniqueId val="{00000003-9F14-4BCB-8690-339F317435E0}"/>
            </c:ext>
          </c:extLst>
        </c:ser>
        <c:dLbls>
          <c:dLblPos val="out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5116445485843895"/>
          <c:w val="0.91164752958979156"/>
          <c:h val="0.14883554514156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Graphique2_!$A$4</c:f>
              <c:strCache>
                <c:ptCount val="1"/>
                <c:pt idx="0">
                  <c:v>Employeurs privés*</c:v>
                </c:pt>
              </c:strCache>
            </c:strRef>
          </c:tx>
          <c:spPr>
            <a:solidFill>
              <a:schemeClr val="accent6"/>
            </a:solidFill>
            <a:ln>
              <a:noFill/>
            </a:ln>
            <a:effectLst/>
          </c:spPr>
          <c:invertIfNegative val="0"/>
          <c:dLbls>
            <c:dLbl>
              <c:idx val="0"/>
              <c:layout>
                <c:manualLayout>
                  <c:x val="-1.9067209097814654E-17"/>
                  <c:y val="-5.97999375952131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37-48EC-8B85-C5F9AFAC55E2}"/>
                </c:ext>
              </c:extLst>
            </c:dLbl>
            <c:dLbl>
              <c:idx val="1"/>
              <c:layout>
                <c:manualLayout>
                  <c:x val="-3.8134418195629308E-17"/>
                  <c:y val="-0.1080715085439494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37-48EC-8B85-C5F9AFAC55E2}"/>
                </c:ext>
              </c:extLst>
            </c:dLbl>
            <c:dLbl>
              <c:idx val="2"/>
              <c:layout>
                <c:manualLayout>
                  <c:x val="0"/>
                  <c:y val="-0.1610645522456546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37-48EC-8B85-C5F9AFAC55E2}"/>
                </c:ext>
              </c:extLst>
            </c:dLbl>
            <c:dLbl>
              <c:idx val="3"/>
              <c:layout>
                <c:manualLayout>
                  <c:x val="0"/>
                  <c:y val="-6.85924049703577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37-48EC-8B85-C5F9AFAC55E2}"/>
                </c:ext>
              </c:extLst>
            </c:dLbl>
            <c:dLbl>
              <c:idx val="4"/>
              <c:layout>
                <c:manualLayout>
                  <c:x val="0"/>
                  <c:y val="-6.46979791861681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37-48EC-8B85-C5F9AFAC55E2}"/>
                </c:ext>
              </c:extLst>
            </c:dLbl>
            <c:dLbl>
              <c:idx val="5"/>
              <c:layout>
                <c:manualLayout>
                  <c:x val="0"/>
                  <c:y val="-4.4398803296441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37-48EC-8B85-C5F9AFAC55E2}"/>
                </c:ext>
              </c:extLst>
            </c:dLbl>
            <c:dLbl>
              <c:idx val="6"/>
              <c:layout>
                <c:manualLayout>
                  <c:x val="-1.5253767278251723E-16"/>
                  <c:y val="-0.1107861167703687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37-48EC-8B85-C5F9AFAC55E2}"/>
                </c:ext>
              </c:extLst>
            </c:dLbl>
            <c:dLbl>
              <c:idx val="7"/>
              <c:layout>
                <c:manualLayout>
                  <c:x val="0"/>
                  <c:y val="-6.49340161151184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37-48EC-8B85-C5F9AFAC55E2}"/>
                </c:ext>
              </c:extLst>
            </c:dLbl>
            <c:dLbl>
              <c:idx val="8"/>
              <c:layout>
                <c:manualLayout>
                  <c:x val="0"/>
                  <c:y val="-7.222803443275884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37-48EC-8B85-C5F9AFAC55E2}"/>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Graphique2_!$B$4:$J$4</c:f>
              <c:numCache>
                <c:formatCode>0</c:formatCode>
                <c:ptCount val="9"/>
                <c:pt idx="0">
                  <c:v>65.599999999999994</c:v>
                </c:pt>
                <c:pt idx="1">
                  <c:v>85.41</c:v>
                </c:pt>
                <c:pt idx="2">
                  <c:v>91.02</c:v>
                </c:pt>
                <c:pt idx="3">
                  <c:v>78.89</c:v>
                </c:pt>
                <c:pt idx="4">
                  <c:v>71.13</c:v>
                </c:pt>
                <c:pt idx="5">
                  <c:v>47.19</c:v>
                </c:pt>
                <c:pt idx="6">
                  <c:v>80.63</c:v>
                </c:pt>
                <c:pt idx="7">
                  <c:v>72</c:v>
                </c:pt>
                <c:pt idx="8">
                  <c:v>9</c:v>
                </c:pt>
              </c:numCache>
            </c:numRef>
          </c:val>
          <c:extLst>
            <c:ext xmlns:c16="http://schemas.microsoft.com/office/drawing/2014/chart" uri="{C3380CC4-5D6E-409C-BE32-E72D297353CC}">
              <c16:uniqueId val="{00000000-4937-48EC-8B85-C5F9AFAC55E2}"/>
            </c:ext>
          </c:extLst>
        </c:ser>
        <c:ser>
          <c:idx val="1"/>
          <c:order val="1"/>
          <c:tx>
            <c:strRef>
              <c:f>Graphique2_!$A$5</c:f>
              <c:strCache>
                <c:ptCount val="1"/>
                <c:pt idx="0">
                  <c:v>Associations</c:v>
                </c:pt>
              </c:strCache>
            </c:strRef>
          </c:tx>
          <c:spPr>
            <a:solidFill>
              <a:schemeClr val="accent5"/>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37-48EC-8B85-C5F9AFAC55E2}"/>
                </c:ext>
              </c:extLst>
            </c:dLbl>
            <c:dLbl>
              <c:idx val="8"/>
              <c:layout>
                <c:manualLayout>
                  <c:x val="0"/>
                  <c:y val="-3.6198080135088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37-48EC-8B85-C5F9AFAC55E2}"/>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Graphique2_!$B$5:$J$5</c:f>
              <c:numCache>
                <c:formatCode>0</c:formatCode>
                <c:ptCount val="9"/>
                <c:pt idx="0">
                  <c:v>11.93</c:v>
                </c:pt>
                <c:pt idx="1">
                  <c:v>4.09</c:v>
                </c:pt>
                <c:pt idx="2">
                  <c:v>3.89</c:v>
                </c:pt>
                <c:pt idx="3">
                  <c:v>6.57</c:v>
                </c:pt>
                <c:pt idx="4">
                  <c:v>12.63</c:v>
                </c:pt>
                <c:pt idx="5">
                  <c:v>19.600000000000001</c:v>
                </c:pt>
                <c:pt idx="6">
                  <c:v>5.68</c:v>
                </c:pt>
                <c:pt idx="7">
                  <c:v>10</c:v>
                </c:pt>
                <c:pt idx="8">
                  <c:v>2</c:v>
                </c:pt>
              </c:numCache>
            </c:numRef>
          </c:val>
          <c:extLst>
            <c:ext xmlns:c16="http://schemas.microsoft.com/office/drawing/2014/chart" uri="{C3380CC4-5D6E-409C-BE32-E72D297353CC}">
              <c16:uniqueId val="{00000002-4937-48EC-8B85-C5F9AFAC55E2}"/>
            </c:ext>
          </c:extLst>
        </c:ser>
        <c:ser>
          <c:idx val="2"/>
          <c:order val="2"/>
          <c:tx>
            <c:v>Fonction publique</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Graphique2_!$B$6:$J$6</c:f>
              <c:numCache>
                <c:formatCode>0</c:formatCode>
                <c:ptCount val="9"/>
                <c:pt idx="0">
                  <c:v>22.47</c:v>
                </c:pt>
                <c:pt idx="1">
                  <c:v>10.5</c:v>
                </c:pt>
                <c:pt idx="2">
                  <c:v>5.08</c:v>
                </c:pt>
                <c:pt idx="3">
                  <c:v>14.54</c:v>
                </c:pt>
                <c:pt idx="4">
                  <c:v>16.239999999999998</c:v>
                </c:pt>
                <c:pt idx="5">
                  <c:v>33.21</c:v>
                </c:pt>
                <c:pt idx="6">
                  <c:v>13.69</c:v>
                </c:pt>
                <c:pt idx="7">
                  <c:v>18</c:v>
                </c:pt>
                <c:pt idx="8">
                  <c:v>88.69</c:v>
                </c:pt>
              </c:numCache>
            </c:numRef>
          </c:val>
          <c:extLst>
            <c:ext xmlns:c16="http://schemas.microsoft.com/office/drawing/2014/chart" uri="{C3380CC4-5D6E-409C-BE32-E72D297353CC}">
              <c16:uniqueId val="{00000003-4937-48EC-8B85-C5F9AFAC55E2}"/>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0.14357618714197387"/>
          <c:y val="0.89379769836462752"/>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Graphique2_!$A$4</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Graphique2_!$B$4:$J$4</c:f>
              <c:numCache>
                <c:formatCode>0</c:formatCode>
                <c:ptCount val="9"/>
                <c:pt idx="0">
                  <c:v>65.599999999999994</c:v>
                </c:pt>
                <c:pt idx="1">
                  <c:v>85.41</c:v>
                </c:pt>
                <c:pt idx="2">
                  <c:v>91.02</c:v>
                </c:pt>
                <c:pt idx="3">
                  <c:v>78.89</c:v>
                </c:pt>
                <c:pt idx="4">
                  <c:v>71.13</c:v>
                </c:pt>
                <c:pt idx="5">
                  <c:v>47.19</c:v>
                </c:pt>
                <c:pt idx="6">
                  <c:v>80.63</c:v>
                </c:pt>
                <c:pt idx="7">
                  <c:v>72</c:v>
                </c:pt>
                <c:pt idx="8">
                  <c:v>9</c:v>
                </c:pt>
              </c:numCache>
            </c:numRef>
          </c:val>
          <c:extLst>
            <c:ext xmlns:c16="http://schemas.microsoft.com/office/drawing/2014/chart" uri="{C3380CC4-5D6E-409C-BE32-E72D297353CC}">
              <c16:uniqueId val="{00000000-E90E-43C4-9B87-B0FC94ED0D4E}"/>
            </c:ext>
          </c:extLst>
        </c:ser>
        <c:ser>
          <c:idx val="1"/>
          <c:order val="1"/>
          <c:tx>
            <c:strRef>
              <c:f>Graphique2_!$A$5</c:f>
              <c:strCache>
                <c:ptCount val="1"/>
                <c:pt idx="0">
                  <c:v>Associations</c:v>
                </c:pt>
              </c:strCache>
            </c:strRef>
          </c:tx>
          <c:spPr>
            <a:solidFill>
              <a:schemeClr val="accent1"/>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0E-43C4-9B87-B0FC94ED0D4E}"/>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Graphique2_!$B$5:$J$5</c:f>
              <c:numCache>
                <c:formatCode>0</c:formatCode>
                <c:ptCount val="9"/>
                <c:pt idx="0">
                  <c:v>11.93</c:v>
                </c:pt>
                <c:pt idx="1">
                  <c:v>4.09</c:v>
                </c:pt>
                <c:pt idx="2">
                  <c:v>3.89</c:v>
                </c:pt>
                <c:pt idx="3">
                  <c:v>6.57</c:v>
                </c:pt>
                <c:pt idx="4">
                  <c:v>12.63</c:v>
                </c:pt>
                <c:pt idx="5">
                  <c:v>19.600000000000001</c:v>
                </c:pt>
                <c:pt idx="6">
                  <c:v>5.68</c:v>
                </c:pt>
                <c:pt idx="7">
                  <c:v>10</c:v>
                </c:pt>
                <c:pt idx="8">
                  <c:v>2</c:v>
                </c:pt>
              </c:numCache>
            </c:numRef>
          </c:val>
          <c:extLst>
            <c:ext xmlns:c16="http://schemas.microsoft.com/office/drawing/2014/chart" uri="{C3380CC4-5D6E-409C-BE32-E72D297353CC}">
              <c16:uniqueId val="{00000001-E90E-43C4-9B87-B0FC94ED0D4E}"/>
            </c:ext>
          </c:extLst>
        </c:ser>
        <c:ser>
          <c:idx val="2"/>
          <c:order val="2"/>
          <c:tx>
            <c:v>Fonction publique</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Graphique2_!$B$2:$J$3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Graphique2_!$B$6:$J$6</c:f>
              <c:numCache>
                <c:formatCode>0</c:formatCode>
                <c:ptCount val="9"/>
                <c:pt idx="0">
                  <c:v>22.47</c:v>
                </c:pt>
                <c:pt idx="1">
                  <c:v>10.5</c:v>
                </c:pt>
                <c:pt idx="2">
                  <c:v>5.08</c:v>
                </c:pt>
                <c:pt idx="3">
                  <c:v>14.54</c:v>
                </c:pt>
                <c:pt idx="4">
                  <c:v>16.239999999999998</c:v>
                </c:pt>
                <c:pt idx="5">
                  <c:v>33.21</c:v>
                </c:pt>
                <c:pt idx="6">
                  <c:v>13.69</c:v>
                </c:pt>
                <c:pt idx="7">
                  <c:v>18</c:v>
                </c:pt>
                <c:pt idx="8">
                  <c:v>88.69</c:v>
                </c:pt>
              </c:numCache>
            </c:numRef>
          </c:val>
          <c:extLst>
            <c:ext xmlns:c16="http://schemas.microsoft.com/office/drawing/2014/chart" uri="{C3380CC4-5D6E-409C-BE32-E72D297353CC}">
              <c16:uniqueId val="{00000002-E90E-43C4-9B87-B0FC94ED0D4E}"/>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'Graphique2_ (2)'!$A$4</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'Graphique2_ (2)'!$B$4:$G$4</c:f>
              <c:numCache>
                <c:formatCode>0</c:formatCode>
                <c:ptCount val="6"/>
                <c:pt idx="0">
                  <c:v>78.89</c:v>
                </c:pt>
                <c:pt idx="1">
                  <c:v>71.13</c:v>
                </c:pt>
                <c:pt idx="2">
                  <c:v>47.19</c:v>
                </c:pt>
                <c:pt idx="3">
                  <c:v>80.63</c:v>
                </c:pt>
                <c:pt idx="4">
                  <c:v>72</c:v>
                </c:pt>
                <c:pt idx="5">
                  <c:v>9</c:v>
                </c:pt>
              </c:numCache>
            </c:numRef>
          </c:val>
          <c:extLst>
            <c:ext xmlns:c16="http://schemas.microsoft.com/office/drawing/2014/chart" uri="{C3380CC4-5D6E-409C-BE32-E72D297353CC}">
              <c16:uniqueId val="{00000000-533F-4346-8A85-8DFA80D11BD4}"/>
            </c:ext>
          </c:extLst>
        </c:ser>
        <c:ser>
          <c:idx val="1"/>
          <c:order val="1"/>
          <c:tx>
            <c:strRef>
              <c:f>'Graphique2_ (2)'!$A$5</c:f>
              <c:strCache>
                <c:ptCount val="1"/>
                <c:pt idx="0">
                  <c:v>Associations</c:v>
                </c:pt>
              </c:strCache>
            </c:strRef>
          </c:tx>
          <c:spPr>
            <a:solidFill>
              <a:schemeClr val="accent1"/>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3F-4346-8A85-8DFA80D11BD4}"/>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'Graphique2_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'Graphique2_ (2)'!$B$5:$G$5</c:f>
              <c:numCache>
                <c:formatCode>0</c:formatCode>
                <c:ptCount val="6"/>
                <c:pt idx="0">
                  <c:v>6.57</c:v>
                </c:pt>
                <c:pt idx="1">
                  <c:v>12.63</c:v>
                </c:pt>
                <c:pt idx="2">
                  <c:v>19.600000000000001</c:v>
                </c:pt>
                <c:pt idx="3">
                  <c:v>5.68</c:v>
                </c:pt>
                <c:pt idx="4">
                  <c:v>10</c:v>
                </c:pt>
                <c:pt idx="5">
                  <c:v>2</c:v>
                </c:pt>
              </c:numCache>
            </c:numRef>
          </c:val>
          <c:extLst>
            <c:ext xmlns:c16="http://schemas.microsoft.com/office/drawing/2014/chart" uri="{C3380CC4-5D6E-409C-BE32-E72D297353CC}">
              <c16:uniqueId val="{00000002-533F-4346-8A85-8DFA80D11BD4}"/>
            </c:ext>
          </c:extLst>
        </c:ser>
        <c:ser>
          <c:idx val="2"/>
          <c:order val="2"/>
          <c:tx>
            <c:v>Fonction publique</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'Graphique2_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'Graphique2_ (2)'!$B$6:$G$6</c:f>
              <c:numCache>
                <c:formatCode>0</c:formatCode>
                <c:ptCount val="6"/>
                <c:pt idx="0">
                  <c:v>14.54</c:v>
                </c:pt>
                <c:pt idx="1">
                  <c:v>16.239999999999998</c:v>
                </c:pt>
                <c:pt idx="2">
                  <c:v>33.21</c:v>
                </c:pt>
                <c:pt idx="3">
                  <c:v>13.69</c:v>
                </c:pt>
                <c:pt idx="4">
                  <c:v>18</c:v>
                </c:pt>
                <c:pt idx="5">
                  <c:v>89</c:v>
                </c:pt>
              </c:numCache>
            </c:numRef>
          </c:val>
          <c:extLst>
            <c:ext xmlns:c16="http://schemas.microsoft.com/office/drawing/2014/chart" uri="{C3380CC4-5D6E-409C-BE32-E72D297353CC}">
              <c16:uniqueId val="{00000003-533F-4346-8A85-8DFA80D11BD4}"/>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3__'!$B$2</c:f>
              <c:strCache>
                <c:ptCount val="1"/>
                <c:pt idx="0">
                  <c:v>Proportion d'emploi stable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3__'!$B$3:$B$7</c:f>
              <c:numCache>
                <c:formatCode>0</c:formatCode>
                <c:ptCount val="5"/>
                <c:pt idx="0">
                  <c:v>84.07</c:v>
                </c:pt>
                <c:pt idx="1">
                  <c:v>71.75</c:v>
                </c:pt>
                <c:pt idx="2">
                  <c:v>61.85</c:v>
                </c:pt>
                <c:pt idx="3">
                  <c:v>82.46</c:v>
                </c:pt>
                <c:pt idx="4">
                  <c:v>77.849999999999994</c:v>
                </c:pt>
              </c:numCache>
            </c:numRef>
          </c:val>
          <c:extLst>
            <c:ext xmlns:c16="http://schemas.microsoft.com/office/drawing/2014/chart" uri="{C3380CC4-5D6E-409C-BE32-E72D297353CC}">
              <c16:uniqueId val="{00000000-0E19-4695-BD53-93247A3A1BD8}"/>
            </c:ext>
          </c:extLst>
        </c:ser>
        <c:ser>
          <c:idx val="1"/>
          <c:order val="1"/>
          <c:tx>
            <c:strRef>
              <c:f>'Graphique 3__'!$C$2</c:f>
              <c:strCache>
                <c:ptCount val="1"/>
                <c:pt idx="0">
                  <c:v>Proportion d'emploi à temps plein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3__'!$C$3:$C$7</c:f>
              <c:numCache>
                <c:formatCode>0</c:formatCode>
                <c:ptCount val="5"/>
                <c:pt idx="0">
                  <c:v>98.54</c:v>
                </c:pt>
                <c:pt idx="1">
                  <c:v>88.65</c:v>
                </c:pt>
                <c:pt idx="2">
                  <c:v>88.4</c:v>
                </c:pt>
                <c:pt idx="3">
                  <c:v>97.05</c:v>
                </c:pt>
                <c:pt idx="4">
                  <c:v>95.12</c:v>
                </c:pt>
              </c:numCache>
            </c:numRef>
          </c:val>
          <c:extLst>
            <c:ext xmlns:c16="http://schemas.microsoft.com/office/drawing/2014/chart" uri="{C3380CC4-5D6E-409C-BE32-E72D297353CC}">
              <c16:uniqueId val="{00000001-0E19-4695-BD53-93247A3A1BD8}"/>
            </c:ext>
          </c:extLst>
        </c:ser>
        <c:ser>
          <c:idx val="2"/>
          <c:order val="2"/>
          <c:tx>
            <c:strRef>
              <c:f>'Graphique 3__'!$D$2</c:f>
              <c:strCache>
                <c:ptCount val="1"/>
                <c:pt idx="0">
                  <c:v>Propotion d'emploi de catégorie cadre ou professions intermédiaires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3__'!$D$3:$D$7</c:f>
              <c:numCache>
                <c:formatCode>0</c:formatCode>
                <c:ptCount val="5"/>
                <c:pt idx="0">
                  <c:v>91.52</c:v>
                </c:pt>
                <c:pt idx="1">
                  <c:v>80.23</c:v>
                </c:pt>
                <c:pt idx="2">
                  <c:v>88.52</c:v>
                </c:pt>
                <c:pt idx="3">
                  <c:v>95.18</c:v>
                </c:pt>
                <c:pt idx="4">
                  <c:v>90.93</c:v>
                </c:pt>
              </c:numCache>
            </c:numRef>
          </c:val>
          <c:extLst>
            <c:ext xmlns:c16="http://schemas.microsoft.com/office/drawing/2014/chart" uri="{C3380CC4-5D6E-409C-BE32-E72D297353CC}">
              <c16:uniqueId val="{00000002-0E19-4695-BD53-93247A3A1BD8}"/>
            </c:ext>
          </c:extLst>
        </c:ser>
        <c:dLbls>
          <c:dLblPos val="inEnd"/>
          <c:showLegendKey val="0"/>
          <c:showVal val="1"/>
          <c:showCatName val="0"/>
          <c:showSerName val="0"/>
          <c:showPercent val="0"/>
          <c:showBubbleSize val="0"/>
        </c:dLbls>
        <c:gapWidth val="219"/>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2.0800832033281333E-3"/>
          <c:y val="0.69424716276662601"/>
          <c:w val="0.84081663738990509"/>
          <c:h val="0.26819415178736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3__'!$B$2</c:f>
              <c:strCache>
                <c:ptCount val="1"/>
                <c:pt idx="0">
                  <c:v>Proportion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3__'!$B$3:$B$7</c:f>
              <c:numCache>
                <c:formatCode>0</c:formatCode>
                <c:ptCount val="5"/>
                <c:pt idx="0">
                  <c:v>84.07</c:v>
                </c:pt>
                <c:pt idx="1">
                  <c:v>71.75</c:v>
                </c:pt>
                <c:pt idx="2">
                  <c:v>61.85</c:v>
                </c:pt>
                <c:pt idx="3">
                  <c:v>82.46</c:v>
                </c:pt>
                <c:pt idx="4">
                  <c:v>77.849999999999994</c:v>
                </c:pt>
              </c:numCache>
            </c:numRef>
          </c:val>
          <c:extLst>
            <c:ext xmlns:c16="http://schemas.microsoft.com/office/drawing/2014/chart" uri="{C3380CC4-5D6E-409C-BE32-E72D297353CC}">
              <c16:uniqueId val="{00000000-E358-4A88-9989-359BD08E0382}"/>
            </c:ext>
          </c:extLst>
        </c:ser>
        <c:ser>
          <c:idx val="1"/>
          <c:order val="1"/>
          <c:tx>
            <c:strRef>
              <c:f>'Graphique 3__'!$C$2</c:f>
              <c:strCache>
                <c:ptCount val="1"/>
                <c:pt idx="0">
                  <c:v>Proportion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3__'!$C$3:$C$7</c:f>
              <c:numCache>
                <c:formatCode>0</c:formatCode>
                <c:ptCount val="5"/>
                <c:pt idx="0">
                  <c:v>98.54</c:v>
                </c:pt>
                <c:pt idx="1">
                  <c:v>88.65</c:v>
                </c:pt>
                <c:pt idx="2">
                  <c:v>88.4</c:v>
                </c:pt>
                <c:pt idx="3">
                  <c:v>97.05</c:v>
                </c:pt>
                <c:pt idx="4">
                  <c:v>95.12</c:v>
                </c:pt>
              </c:numCache>
            </c:numRef>
          </c:val>
          <c:extLst>
            <c:ext xmlns:c16="http://schemas.microsoft.com/office/drawing/2014/chart" uri="{C3380CC4-5D6E-409C-BE32-E72D297353CC}">
              <c16:uniqueId val="{00000001-E358-4A88-9989-359BD08E0382}"/>
            </c:ext>
          </c:extLst>
        </c:ser>
        <c:ser>
          <c:idx val="2"/>
          <c:order val="2"/>
          <c:tx>
            <c:strRef>
              <c:f>'Graphique 3__'!$D$2</c:f>
              <c:strCache>
                <c:ptCount val="1"/>
                <c:pt idx="0">
                  <c:v>Propotion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3__'!$A$3:$A$7</c:f>
              <c:strCache>
                <c:ptCount val="5"/>
                <c:pt idx="0">
                  <c:v>DEG</c:v>
                </c:pt>
                <c:pt idx="1">
                  <c:v>LLA</c:v>
                </c:pt>
                <c:pt idx="2">
                  <c:v>SHS</c:v>
                </c:pt>
                <c:pt idx="3">
                  <c:v>STS</c:v>
                </c:pt>
                <c:pt idx="4">
                  <c:v>Ensemble</c:v>
                </c:pt>
              </c:strCache>
            </c:strRef>
          </c:cat>
          <c:val>
            <c:numRef>
              <c:f>'Graphique 3__'!$D$3:$D$7</c:f>
              <c:numCache>
                <c:formatCode>0</c:formatCode>
                <c:ptCount val="5"/>
                <c:pt idx="0">
                  <c:v>91.52</c:v>
                </c:pt>
                <c:pt idx="1">
                  <c:v>80.23</c:v>
                </c:pt>
                <c:pt idx="2">
                  <c:v>88.52</c:v>
                </c:pt>
                <c:pt idx="3">
                  <c:v>95.18</c:v>
                </c:pt>
                <c:pt idx="4">
                  <c:v>90.93</c:v>
                </c:pt>
              </c:numCache>
            </c:numRef>
          </c:val>
          <c:extLst>
            <c:ext xmlns:c16="http://schemas.microsoft.com/office/drawing/2014/chart" uri="{C3380CC4-5D6E-409C-BE32-E72D297353CC}">
              <c16:uniqueId val="{00000002-E358-4A88-9989-359BD08E0382}"/>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Graphique4__!$A$4</c:f>
              <c:strCache>
                <c:ptCount val="1"/>
                <c:pt idx="0">
                  <c:v>Adéquation niveau</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Graphique4__!$B$2:$I$3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Graphique4__!$B$4:$I$4</c:f>
              <c:numCache>
                <c:formatCode>0</c:formatCode>
                <c:ptCount val="8"/>
                <c:pt idx="0">
                  <c:v>78.73</c:v>
                </c:pt>
                <c:pt idx="1">
                  <c:v>88.16</c:v>
                </c:pt>
                <c:pt idx="2">
                  <c:v>87.3</c:v>
                </c:pt>
                <c:pt idx="3">
                  <c:v>83.67</c:v>
                </c:pt>
                <c:pt idx="4">
                  <c:v>69.5</c:v>
                </c:pt>
                <c:pt idx="5">
                  <c:v>79.11</c:v>
                </c:pt>
                <c:pt idx="6">
                  <c:v>83.34</c:v>
                </c:pt>
                <c:pt idx="7">
                  <c:v>81.38</c:v>
                </c:pt>
              </c:numCache>
            </c:numRef>
          </c:val>
          <c:extLst>
            <c:ext xmlns:c16="http://schemas.microsoft.com/office/drawing/2014/chart" uri="{C3380CC4-5D6E-409C-BE32-E72D297353CC}">
              <c16:uniqueId val="{00000000-6116-48B2-A71A-8E046EA0D9BE}"/>
            </c:ext>
          </c:extLst>
        </c:ser>
        <c:ser>
          <c:idx val="1"/>
          <c:order val="1"/>
          <c:tx>
            <c:strRef>
              <c:f>Graphique4__!$A$5</c:f>
              <c:strCache>
                <c:ptCount val="1"/>
                <c:pt idx="0">
                  <c:v>Adéquation domaine</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Graphique4__!$B$2:$I$3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Graphique4__!$B$5:$I$5</c:f>
              <c:numCache>
                <c:formatCode>0</c:formatCode>
                <c:ptCount val="8"/>
                <c:pt idx="0">
                  <c:v>80.16</c:v>
                </c:pt>
                <c:pt idx="1">
                  <c:v>88.37</c:v>
                </c:pt>
                <c:pt idx="2">
                  <c:v>88.82</c:v>
                </c:pt>
                <c:pt idx="3">
                  <c:v>84.12</c:v>
                </c:pt>
                <c:pt idx="4">
                  <c:v>71.73</c:v>
                </c:pt>
                <c:pt idx="5">
                  <c:v>81.83</c:v>
                </c:pt>
                <c:pt idx="6">
                  <c:v>84.3</c:v>
                </c:pt>
                <c:pt idx="7">
                  <c:v>82.6</c:v>
                </c:pt>
              </c:numCache>
            </c:numRef>
          </c:val>
          <c:extLst>
            <c:ext xmlns:c16="http://schemas.microsoft.com/office/drawing/2014/chart" uri="{C3380CC4-5D6E-409C-BE32-E72D297353CC}">
              <c16:uniqueId val="{00000001-6116-48B2-A71A-8E046EA0D9BE}"/>
            </c:ext>
          </c:extLst>
        </c:ser>
        <c:ser>
          <c:idx val="2"/>
          <c:order val="2"/>
          <c:tx>
            <c:v>Satisfaction rémunération</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Graphique4__!$B$6:$I$6</c:f>
              <c:numCache>
                <c:formatCode>0</c:formatCode>
                <c:ptCount val="8"/>
                <c:pt idx="0">
                  <c:v>62.16</c:v>
                </c:pt>
                <c:pt idx="1">
                  <c:v>73.11</c:v>
                </c:pt>
                <c:pt idx="2">
                  <c:v>72.400000000000006</c:v>
                </c:pt>
                <c:pt idx="3">
                  <c:v>69.41</c:v>
                </c:pt>
                <c:pt idx="4">
                  <c:v>56.88</c:v>
                </c:pt>
                <c:pt idx="5">
                  <c:v>57.26</c:v>
                </c:pt>
                <c:pt idx="6" formatCode="General">
                  <c:v>68</c:v>
                </c:pt>
                <c:pt idx="7">
                  <c:v>65.349999999999994</c:v>
                </c:pt>
              </c:numCache>
            </c:numRef>
          </c:val>
          <c:extLst>
            <c:ext xmlns:c16="http://schemas.microsoft.com/office/drawing/2014/chart" uri="{C3380CC4-5D6E-409C-BE32-E72D297353CC}">
              <c16:uniqueId val="{00000002-6116-48B2-A71A-8E046EA0D9BE}"/>
            </c:ext>
          </c:extLst>
        </c:ser>
        <c:dLbls>
          <c:dLblPos val="outEnd"/>
          <c:showLegendKey val="0"/>
          <c:showVal val="1"/>
          <c:showCatName val="0"/>
          <c:showSerName val="0"/>
          <c:showPercent val="0"/>
          <c:showBubbleSize val="0"/>
        </c:dLbls>
        <c:gapWidth val="219"/>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89463452535255283"/>
          <c:h val="7.611268591426072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4">
  <a:schemeClr val="accent1"/>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145677</xdr:colOff>
      <xdr:row>16</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238125</xdr:colOff>
      <xdr:row>15</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717177</xdr:colOff>
      <xdr:row>11</xdr:row>
      <xdr:rowOff>78440</xdr:rowOff>
    </xdr:from>
    <xdr:to>
      <xdr:col>2</xdr:col>
      <xdr:colOff>526676</xdr:colOff>
      <xdr:row>26</xdr:row>
      <xdr:rowOff>179294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200024</xdr:rowOff>
    </xdr:from>
    <xdr:to>
      <xdr:col>7</xdr:col>
      <xdr:colOff>19050</xdr:colOff>
      <xdr:row>16</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762000</xdr:colOff>
      <xdr:row>8</xdr:row>
      <xdr:rowOff>157161</xdr:rowOff>
    </xdr:from>
    <xdr:to>
      <xdr:col>4</xdr:col>
      <xdr:colOff>380999</xdr:colOff>
      <xdr:row>22</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28574</xdr:colOff>
      <xdr:row>18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717177</xdr:colOff>
      <xdr:row>11</xdr:row>
      <xdr:rowOff>78440</xdr:rowOff>
    </xdr:from>
    <xdr:to>
      <xdr:col>2</xdr:col>
      <xdr:colOff>526676</xdr:colOff>
      <xdr:row>26</xdr:row>
      <xdr:rowOff>179294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717176</xdr:colOff>
      <xdr:row>10</xdr:row>
      <xdr:rowOff>168088</xdr:rowOff>
    </xdr:from>
    <xdr:to>
      <xdr:col>4</xdr:col>
      <xdr:colOff>112059</xdr:colOff>
      <xdr:row>29</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11</xdr:row>
      <xdr:rowOff>44824</xdr:rowOff>
    </xdr:from>
    <xdr:to>
      <xdr:col>10</xdr:col>
      <xdr:colOff>112059</xdr:colOff>
      <xdr:row>30</xdr:row>
      <xdr:rowOff>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9525</xdr:colOff>
      <xdr:row>16</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9525</xdr:colOff>
      <xdr:row>16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762000</xdr:colOff>
      <xdr:row>8</xdr:row>
      <xdr:rowOff>157161</xdr:rowOff>
    </xdr:from>
    <xdr:to>
      <xdr:col>4</xdr:col>
      <xdr:colOff>380999</xdr:colOff>
      <xdr:row>22</xdr:row>
      <xdr:rowOff>114301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0</xdr:rowOff>
    </xdr:from>
    <xdr:to>
      <xdr:col>7</xdr:col>
      <xdr:colOff>0</xdr:colOff>
      <xdr:row>15</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152400</xdr:colOff>
      <xdr:row>12</xdr:row>
      <xdr:rowOff>0</xdr:rowOff>
    </xdr:from>
    <xdr:to>
      <xdr:col>2</xdr:col>
      <xdr:colOff>190400</xdr:colOff>
      <xdr:row>12</xdr:row>
      <xdr:rowOff>161905</xdr:rowOff>
    </xdr:to>
    <xdr:pic>
      <xdr:nvPicPr>
        <xdr:cNvPr id="4" name="Image 3"/>
        <xdr:cNvPicPr>
          <a:picLocks noChangeAspect="1"/>
        </xdr:cNvPicPr>
      </xdr:nvPicPr>
      <xdr:blipFill>
        <a:blip xmlns:r="http://schemas.openxmlformats.org/officeDocument/2006/relationships" r:embed="rId2"/>
        <a:stretch>
          <a:fillRect/>
        </a:stretch>
      </xdr:blipFill>
      <xdr:spPr>
        <a:xfrm>
          <a:off x="914400" y="2305050"/>
          <a:ext cx="800000" cy="1619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nseignementsup-recherche.gouv.fr/pages/insertion_professionnell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AppData/Local/Microsoft/Windows/INetCache/Content.Outlook/5U9Y0HI9/NF_IP_master_%202021_Tableaux%20et%20graphiques_version_modifi&#233;e_avec_alter.xlsx"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AppData/Local/Microsoft/Windows/INetCache/Content.Outlook/5U9Y0HI9/NF_IP_master_%202021_Tableaux%20et%20graphiques_version_modifi&#233;e_avec_alter.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A3" sqref="A3:J3"/>
    </sheetView>
  </sheetViews>
  <sheetFormatPr baseColWidth="10" defaultRowHeight="15" x14ac:dyDescent="0.25"/>
  <cols>
    <col min="10" max="10" width="50.85546875" customWidth="1"/>
  </cols>
  <sheetData>
    <row r="1" spans="1:10" ht="15.75" x14ac:dyDescent="0.3">
      <c r="A1" s="155" t="s">
        <v>73</v>
      </c>
      <c r="B1" s="155"/>
      <c r="C1" s="155"/>
      <c r="D1" s="155"/>
      <c r="E1" s="155"/>
      <c r="F1" s="155"/>
      <c r="G1" s="155"/>
      <c r="H1" s="155"/>
      <c r="I1" s="155"/>
      <c r="J1" s="155"/>
    </row>
    <row r="2" spans="1:10" ht="6" customHeight="1" x14ac:dyDescent="0.25">
      <c r="A2" s="160"/>
      <c r="B2" s="160"/>
      <c r="C2" s="160"/>
      <c r="D2" s="160"/>
      <c r="E2" s="160"/>
      <c r="F2" s="160"/>
      <c r="G2" s="160"/>
      <c r="H2" s="160"/>
      <c r="I2" s="160"/>
      <c r="J2" s="160"/>
    </row>
    <row r="3" spans="1:10" ht="26.25" customHeight="1" x14ac:dyDescent="0.25">
      <c r="A3" s="156" t="s">
        <v>25</v>
      </c>
      <c r="B3" s="156"/>
      <c r="C3" s="156"/>
      <c r="D3" s="156"/>
      <c r="E3" s="156"/>
      <c r="F3" s="156"/>
      <c r="G3" s="156"/>
      <c r="H3" s="156"/>
      <c r="I3" s="156"/>
      <c r="J3" s="156"/>
    </row>
    <row r="4" spans="1:10" ht="35.25" customHeight="1" x14ac:dyDescent="0.25">
      <c r="A4" s="156" t="s">
        <v>75</v>
      </c>
      <c r="B4" s="156"/>
      <c r="C4" s="156"/>
      <c r="D4" s="156"/>
      <c r="E4" s="156"/>
      <c r="F4" s="156"/>
      <c r="G4" s="156"/>
      <c r="H4" s="156"/>
      <c r="I4" s="156"/>
      <c r="J4" s="156"/>
    </row>
    <row r="5" spans="1:10" ht="28.5" customHeight="1" x14ac:dyDescent="0.25">
      <c r="A5" s="156" t="s">
        <v>74</v>
      </c>
      <c r="B5" s="156"/>
      <c r="C5" s="156"/>
      <c r="D5" s="156"/>
      <c r="E5" s="156"/>
      <c r="F5" s="156"/>
      <c r="G5" s="156"/>
      <c r="H5" s="156"/>
      <c r="I5" s="156"/>
      <c r="J5" s="156"/>
    </row>
    <row r="6" spans="1:10" s="1" customFormat="1" ht="6.75" customHeight="1" x14ac:dyDescent="0.25">
      <c r="A6" s="162"/>
      <c r="B6" s="162"/>
      <c r="C6" s="162"/>
      <c r="D6" s="162"/>
      <c r="E6" s="162"/>
      <c r="F6" s="162"/>
      <c r="G6" s="162"/>
      <c r="H6" s="162"/>
      <c r="I6" s="162"/>
      <c r="J6" s="162"/>
    </row>
    <row r="7" spans="1:10" x14ac:dyDescent="0.25">
      <c r="A7" s="158" t="s">
        <v>26</v>
      </c>
      <c r="B7" s="159"/>
      <c r="C7" s="159"/>
      <c r="D7" s="159"/>
      <c r="E7" s="159"/>
      <c r="F7" s="159"/>
      <c r="G7" s="159"/>
      <c r="H7" s="159"/>
      <c r="I7" s="159"/>
      <c r="J7" s="159"/>
    </row>
    <row r="8" spans="1:10" s="1" customFormat="1" x14ac:dyDescent="0.25">
      <c r="A8" s="140" t="s">
        <v>205</v>
      </c>
      <c r="B8" s="54"/>
      <c r="C8" s="54"/>
      <c r="D8" s="54"/>
      <c r="E8" s="54"/>
      <c r="F8" s="54"/>
      <c r="G8" s="54"/>
      <c r="H8" s="54"/>
      <c r="I8" s="54"/>
      <c r="J8" s="54"/>
    </row>
    <row r="9" spans="1:10" x14ac:dyDescent="0.25">
      <c r="A9" s="157" t="s">
        <v>60</v>
      </c>
      <c r="B9" s="157"/>
      <c r="C9" s="157"/>
      <c r="D9" s="157"/>
      <c r="E9" s="157"/>
      <c r="F9" s="157"/>
      <c r="G9" s="157"/>
      <c r="H9" s="157"/>
      <c r="I9" s="157"/>
      <c r="J9" s="157"/>
    </row>
    <row r="10" spans="1:10" s="131" customFormat="1" x14ac:dyDescent="0.25">
      <c r="A10" s="157" t="s">
        <v>231</v>
      </c>
      <c r="B10" s="157"/>
      <c r="C10" s="157"/>
      <c r="D10" s="157"/>
      <c r="E10" s="157"/>
      <c r="F10" s="157"/>
      <c r="G10" s="157"/>
      <c r="H10" s="157"/>
      <c r="I10" s="157"/>
      <c r="J10" s="157"/>
    </row>
    <row r="11" spans="1:10" s="131" customFormat="1" x14ac:dyDescent="0.25">
      <c r="A11" s="157" t="s">
        <v>220</v>
      </c>
      <c r="B11" s="157"/>
      <c r="C11" s="157"/>
      <c r="D11" s="157"/>
      <c r="E11" s="157"/>
      <c r="F11" s="157"/>
      <c r="G11" s="157"/>
      <c r="H11" s="157"/>
      <c r="I11" s="157"/>
      <c r="J11" s="157"/>
    </row>
    <row r="12" spans="1:10" x14ac:dyDescent="0.25">
      <c r="A12" s="157" t="s">
        <v>228</v>
      </c>
      <c r="B12" s="157"/>
      <c r="C12" s="157"/>
      <c r="D12" s="157"/>
      <c r="E12" s="157"/>
      <c r="F12" s="157"/>
      <c r="G12" s="157"/>
      <c r="H12" s="157"/>
      <c r="I12" s="157"/>
      <c r="J12" s="157"/>
    </row>
    <row r="13" spans="1:10" x14ac:dyDescent="0.25">
      <c r="A13" s="157" t="s">
        <v>221</v>
      </c>
      <c r="B13" s="157"/>
      <c r="C13" s="157"/>
      <c r="D13" s="157"/>
      <c r="E13" s="157"/>
      <c r="F13" s="157"/>
      <c r="G13" s="157"/>
      <c r="H13" s="157"/>
      <c r="I13" s="157"/>
      <c r="J13" s="157"/>
    </row>
    <row r="14" spans="1:10" x14ac:dyDescent="0.25">
      <c r="A14" s="157" t="s">
        <v>166</v>
      </c>
      <c r="B14" s="157"/>
      <c r="C14" s="157"/>
      <c r="D14" s="157"/>
      <c r="E14" s="157"/>
      <c r="F14" s="157"/>
      <c r="G14" s="157"/>
      <c r="H14" s="157"/>
      <c r="I14" s="157"/>
      <c r="J14" s="157"/>
    </row>
    <row r="15" spans="1:10" x14ac:dyDescent="0.25">
      <c r="A15" s="157" t="s">
        <v>222</v>
      </c>
      <c r="B15" s="157"/>
      <c r="C15" s="157"/>
      <c r="D15" s="157"/>
      <c r="E15" s="157"/>
      <c r="F15" s="157"/>
      <c r="G15" s="157"/>
      <c r="H15" s="157"/>
      <c r="I15" s="157"/>
      <c r="J15" s="157"/>
    </row>
    <row r="16" spans="1:10" s="1" customFormat="1" x14ac:dyDescent="0.25">
      <c r="A16" s="140" t="s">
        <v>206</v>
      </c>
      <c r="B16" s="73"/>
      <c r="C16" s="73"/>
      <c r="D16" s="73"/>
      <c r="E16" s="73"/>
      <c r="F16" s="73"/>
      <c r="G16" s="73"/>
      <c r="H16" s="73"/>
      <c r="I16" s="73"/>
      <c r="J16" s="73"/>
    </row>
    <row r="17" spans="1:10" s="1" customFormat="1" x14ac:dyDescent="0.25">
      <c r="A17" s="140" t="s">
        <v>223</v>
      </c>
      <c r="B17" s="54"/>
      <c r="C17" s="54"/>
      <c r="D17" s="54"/>
      <c r="E17" s="54"/>
      <c r="F17" s="54"/>
      <c r="G17" s="54"/>
      <c r="H17" s="54"/>
      <c r="I17" s="54"/>
      <c r="J17" s="54"/>
    </row>
    <row r="18" spans="1:10" x14ac:dyDescent="0.25">
      <c r="A18" s="157" t="s">
        <v>224</v>
      </c>
      <c r="B18" s="157"/>
      <c r="C18" s="157"/>
      <c r="D18" s="157"/>
      <c r="E18" s="157"/>
      <c r="F18" s="157"/>
      <c r="G18" s="157"/>
      <c r="H18" s="157"/>
      <c r="I18" s="157"/>
      <c r="J18" s="157"/>
    </row>
    <row r="19" spans="1:10" s="1" customFormat="1" x14ac:dyDescent="0.25">
      <c r="A19" s="157" t="s">
        <v>225</v>
      </c>
      <c r="B19" s="157"/>
      <c r="C19" s="157"/>
      <c r="D19" s="157"/>
      <c r="E19" s="157"/>
      <c r="F19" s="157"/>
      <c r="G19" s="157"/>
      <c r="H19" s="157"/>
      <c r="I19" s="157"/>
      <c r="J19" s="157"/>
    </row>
    <row r="20" spans="1:10" s="1" customFormat="1" x14ac:dyDescent="0.25">
      <c r="A20" s="157" t="s">
        <v>226</v>
      </c>
      <c r="B20" s="157"/>
      <c r="C20" s="157"/>
      <c r="D20" s="157"/>
      <c r="E20" s="157"/>
      <c r="F20" s="157"/>
      <c r="G20" s="157"/>
      <c r="H20" s="157"/>
      <c r="I20" s="157"/>
      <c r="J20" s="157"/>
    </row>
    <row r="21" spans="1:10" s="1" customFormat="1" x14ac:dyDescent="0.25">
      <c r="A21" s="148" t="s">
        <v>227</v>
      </c>
      <c r="B21" s="54"/>
      <c r="C21" s="54"/>
      <c r="D21" s="54"/>
      <c r="E21" s="54"/>
      <c r="F21" s="54"/>
      <c r="G21" s="54"/>
      <c r="H21" s="54"/>
      <c r="I21" s="54"/>
      <c r="J21" s="54"/>
    </row>
    <row r="22" spans="1:10" s="1" customFormat="1" ht="7.5" customHeight="1" x14ac:dyDescent="0.25">
      <c r="A22" s="163"/>
      <c r="B22" s="163"/>
      <c r="C22" s="163"/>
      <c r="D22" s="163"/>
      <c r="E22" s="163"/>
      <c r="F22" s="163"/>
      <c r="G22" s="163"/>
      <c r="H22" s="163"/>
      <c r="I22" s="163"/>
      <c r="J22" s="163"/>
    </row>
    <row r="23" spans="1:10" x14ac:dyDescent="0.25">
      <c r="A23" s="158" t="s">
        <v>31</v>
      </c>
      <c r="B23" s="159"/>
      <c r="C23" s="159"/>
      <c r="D23" s="159"/>
      <c r="E23" s="159"/>
      <c r="F23" s="159"/>
      <c r="G23" s="159"/>
      <c r="H23" s="159"/>
      <c r="I23" s="159"/>
      <c r="J23" s="159"/>
    </row>
    <row r="24" spans="1:10" x14ac:dyDescent="0.25">
      <c r="A24" s="161" t="s">
        <v>32</v>
      </c>
      <c r="B24" s="159"/>
      <c r="C24" s="159"/>
      <c r="D24" s="159"/>
      <c r="E24" s="159"/>
      <c r="F24" s="159"/>
      <c r="G24" s="159"/>
      <c r="H24" s="159"/>
      <c r="I24" s="159"/>
      <c r="J24" s="159"/>
    </row>
  </sheetData>
  <mergeCells count="20">
    <mergeCell ref="A19:J19"/>
    <mergeCell ref="A20:J20"/>
    <mergeCell ref="A23:J23"/>
    <mergeCell ref="A24:J24"/>
    <mergeCell ref="A6:J6"/>
    <mergeCell ref="A22:J22"/>
    <mergeCell ref="A18:J18"/>
    <mergeCell ref="A12:J12"/>
    <mergeCell ref="A15:J15"/>
    <mergeCell ref="A14:J14"/>
    <mergeCell ref="A10:J10"/>
    <mergeCell ref="A11:J11"/>
    <mergeCell ref="A1:J1"/>
    <mergeCell ref="A3:J3"/>
    <mergeCell ref="A5:J5"/>
    <mergeCell ref="A4:J4"/>
    <mergeCell ref="A13:J13"/>
    <mergeCell ref="A9:J9"/>
    <mergeCell ref="A7:J7"/>
    <mergeCell ref="A2:J2"/>
  </mergeCells>
  <hyperlinks>
    <hyperlink ref="A24" r:id="rId1"/>
    <hyperlink ref="A9:J9" location="'Tableau 1°'!A1" display="Tableau 1 - Taux d’insertion des diplômés de master (en %) et évolution (en point) par rapport à la promotion précédente"/>
    <hyperlink ref="A18:J18" location="'Annexe 3'!A1" display="Annexe 3 - Conditions d’emploi des diplômés de master  (hors enseignement) en emploi à 30 mois, selon le régime d'inscription (en %)"/>
    <hyperlink ref="A13:J13" location="'Graphique 3'!A1" display="Graphique 3 - Conditions d’emploi des diplômés de master (hors enseignement) en emploi à 30 mois, selon le domaine disciplinaire (en %) "/>
    <hyperlink ref="A14:J14" location="'Tableau 3'!A1" display="Tableau 3 - Salaire net mensuel médian à 30 mois des diplômés de master (hors enseignement) et évolution par rapport à 18 mois (en euros et en %)"/>
    <hyperlink ref="A15:J15" location="'Graphique 4'!A1" display="Graphique 4 - Adéquation de l’emploi et satisfaction des diplômés de master (hors enseignement) (en %, à 30 mois)"/>
    <hyperlink ref="A12:J12" location="'Graphique 2'!A1" display="Graphique 2 - Répartition des diplômés de master par type d'employeur (en %, à 30 mois)"/>
    <hyperlink ref="A20:J20" location="'Annexe 5'!A1" display="Annexe 5 - Conditions d’emploi des diplômés de master en emploi à 18 mois, selon le régime d'inscription (en %)"/>
    <hyperlink ref="A19:J19" location="'Annexe 4'!A1" display="Annexe 4 - Conditions d’emploi des diplômés de master (hors enseignement) en emploi à 18 mois, selon le domaine disciplinaire (en %) "/>
    <hyperlink ref="A8" location="'Tableau A'!A1" display="Tableau A - Taux de poursuite des études des diplômés de master (en %) et évolution (en point) par rapport à la promotion précédente"/>
    <hyperlink ref="A17" location="'Annexe 2'!A1" display="Annexe 2 - Taux d’insertion des diplômés de master (en %) et évolution (en point) selon le régime d'inscription et le domaine disciplinaire"/>
    <hyperlink ref="A21" location="'Annexe 6'!A1" display="Annexe 6 - Salaire net mensuel médian à 30 mois des diplômés de master (hors enseignement) et évolution par rapport à 18 mois pour ceux occupant un emploi aux deux dates (en euros et en %)"/>
    <hyperlink ref="A16" location="'Annexe 1'!A1" display="Annexe 1 - Répartition des diplomés de master (hors enseignement) par régime d'inscription et domaine disciplinaire (en %)"/>
    <hyperlink ref="A10:J10" location="'Tableau 1B'!A1" display="Tableau 1B -  Taux d'emploi et taux d'emploi salariés en France des diplômés de master (en %) et évolution (en point) par rapport à la promotion précédente"/>
    <hyperlink ref="A11:J11" location="'Graphique 1'!A1" display="Graphique 1 - Statut indépendant, mobilité  et taux d'emploi salariés en France des diplômés de master par domaine discplinaire (en %, à 30 moi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15.75" thickBot="1" x14ac:dyDescent="0.3">
      <c r="A1" s="179" t="s">
        <v>212</v>
      </c>
      <c r="B1" s="179"/>
      <c r="C1" s="179"/>
      <c r="D1" s="179"/>
      <c r="E1" s="179"/>
      <c r="F1" s="179"/>
      <c r="G1" s="179"/>
      <c r="H1" s="179"/>
    </row>
    <row r="2" spans="1:8" s="12" customFormat="1" ht="15.75" thickBot="1" x14ac:dyDescent="0.25">
      <c r="A2" s="167" t="s">
        <v>50</v>
      </c>
      <c r="B2" s="167"/>
      <c r="C2" s="167"/>
      <c r="D2" s="167"/>
    </row>
    <row r="17" spans="1:8" s="1" customFormat="1" ht="21.75" customHeight="1" x14ac:dyDescent="0.25">
      <c r="A17" s="180" t="s">
        <v>29</v>
      </c>
      <c r="B17" s="180"/>
      <c r="C17" s="180"/>
      <c r="D17" s="180"/>
      <c r="E17" s="180"/>
      <c r="F17" s="180"/>
      <c r="G17" s="180"/>
      <c r="H17" s="180"/>
    </row>
    <row r="18" spans="1:8" s="1" customFormat="1" ht="18" customHeight="1" x14ac:dyDescent="0.25">
      <c r="A18" s="175" t="s">
        <v>77</v>
      </c>
      <c r="B18" s="175"/>
      <c r="C18" s="175"/>
      <c r="D18" s="175"/>
      <c r="E18" s="175"/>
      <c r="F18" s="175"/>
      <c r="G18" s="175"/>
      <c r="H18" s="175"/>
    </row>
  </sheetData>
  <mergeCells count="4">
    <mergeCell ref="A1:H1"/>
    <mergeCell ref="A17:H17"/>
    <mergeCell ref="A18:H18"/>
    <mergeCell ref="A2:D2"/>
  </mergeCells>
  <hyperlinks>
    <hyperlink ref="A2:D2" location="Sommaire!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7"/>
  <sheetViews>
    <sheetView zoomScale="85" zoomScaleNormal="85" workbookViewId="0">
      <selection activeCell="H35" sqref="H35"/>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10" x14ac:dyDescent="0.25">
      <c r="A1" s="181" t="s">
        <v>30</v>
      </c>
      <c r="B1" s="181"/>
      <c r="C1" s="181"/>
      <c r="D1" s="181"/>
      <c r="E1" s="181"/>
      <c r="F1" s="181"/>
      <c r="G1" s="181"/>
      <c r="H1" s="181"/>
    </row>
    <row r="2" spans="1:10" ht="45" customHeight="1" x14ac:dyDescent="0.25">
      <c r="A2" s="4"/>
      <c r="B2" s="178" t="s">
        <v>45</v>
      </c>
      <c r="C2" s="178"/>
      <c r="D2" s="178"/>
      <c r="E2" s="178" t="s">
        <v>46</v>
      </c>
      <c r="F2" s="178"/>
      <c r="G2" s="178"/>
      <c r="H2" s="178"/>
      <c r="I2" s="42"/>
      <c r="J2" s="52" t="s">
        <v>58</v>
      </c>
    </row>
    <row r="3" spans="1:10" x14ac:dyDescent="0.25">
      <c r="A3" s="4"/>
      <c r="B3" s="43" t="s">
        <v>33</v>
      </c>
      <c r="C3" s="43" t="s">
        <v>47</v>
      </c>
      <c r="D3" s="43" t="s">
        <v>35</v>
      </c>
      <c r="E3" s="15" t="s">
        <v>5</v>
      </c>
      <c r="F3" s="15" t="s">
        <v>6</v>
      </c>
      <c r="G3" s="16" t="s">
        <v>7</v>
      </c>
      <c r="H3" s="15" t="s">
        <v>8</v>
      </c>
      <c r="I3" s="44" t="s">
        <v>24</v>
      </c>
      <c r="J3" s="56" t="s">
        <v>49</v>
      </c>
    </row>
    <row r="4" spans="1:10" x14ac:dyDescent="0.25">
      <c r="A4" s="23" t="s">
        <v>17</v>
      </c>
      <c r="B4" s="25">
        <v>65.599999999999994</v>
      </c>
      <c r="C4" s="25">
        <v>85.41</v>
      </c>
      <c r="D4" s="25">
        <v>91.02</v>
      </c>
      <c r="E4" s="25">
        <v>78.89</v>
      </c>
      <c r="F4" s="25">
        <v>71.13</v>
      </c>
      <c r="G4" s="25">
        <v>47.19</v>
      </c>
      <c r="H4" s="25">
        <v>80.63</v>
      </c>
      <c r="I4" s="25">
        <v>72</v>
      </c>
      <c r="J4" s="26">
        <v>9</v>
      </c>
    </row>
    <row r="5" spans="1:10" x14ac:dyDescent="0.25">
      <c r="A5" s="23" t="s">
        <v>11</v>
      </c>
      <c r="B5" s="26">
        <v>11.93</v>
      </c>
      <c r="C5" s="26">
        <v>4.09</v>
      </c>
      <c r="D5" s="26">
        <v>3.89</v>
      </c>
      <c r="E5" s="26">
        <v>6.57</v>
      </c>
      <c r="F5" s="26">
        <v>12.63</v>
      </c>
      <c r="G5" s="26">
        <v>19.600000000000001</v>
      </c>
      <c r="H5" s="26">
        <v>5.68</v>
      </c>
      <c r="I5" s="26">
        <v>10</v>
      </c>
      <c r="J5" s="26">
        <v>2</v>
      </c>
    </row>
    <row r="6" spans="1:10" x14ac:dyDescent="0.25">
      <c r="A6" s="23" t="s">
        <v>10</v>
      </c>
      <c r="B6" s="26">
        <v>22.47</v>
      </c>
      <c r="C6" s="26">
        <v>10.5</v>
      </c>
      <c r="D6" s="26">
        <v>5.08</v>
      </c>
      <c r="E6" s="26">
        <v>14.54</v>
      </c>
      <c r="F6" s="26">
        <v>16.239999999999998</v>
      </c>
      <c r="G6" s="26">
        <v>33.21</v>
      </c>
      <c r="H6" s="26">
        <v>13.69</v>
      </c>
      <c r="I6" s="26">
        <v>18</v>
      </c>
      <c r="J6" s="26">
        <v>88.69</v>
      </c>
    </row>
    <row r="7" spans="1:10" x14ac:dyDescent="0.25">
      <c r="A7" s="12"/>
    </row>
  </sheetData>
  <mergeCells count="3">
    <mergeCell ref="B2:D2"/>
    <mergeCell ref="E2:H2"/>
    <mergeCell ref="A1:H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7"/>
  <sheetViews>
    <sheetView zoomScale="85" zoomScaleNormal="85" workbookViewId="0">
      <selection activeCell="H35" sqref="H35"/>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8" x14ac:dyDescent="0.25">
      <c r="A1" s="181" t="s">
        <v>30</v>
      </c>
      <c r="B1" s="181"/>
      <c r="C1" s="181"/>
      <c r="D1" s="181"/>
      <c r="E1" s="181"/>
      <c r="F1" s="181"/>
      <c r="G1" s="181"/>
      <c r="H1" s="181"/>
    </row>
    <row r="2" spans="1:8" ht="45" customHeight="1" x14ac:dyDescent="0.25">
      <c r="A2" s="4"/>
      <c r="B2" s="178"/>
      <c r="C2" s="178"/>
      <c r="D2" s="178"/>
      <c r="E2" s="178"/>
      <c r="F2" s="42"/>
      <c r="G2" s="52" t="s">
        <v>57</v>
      </c>
    </row>
    <row r="3" spans="1:8" ht="15" customHeight="1" x14ac:dyDescent="0.25">
      <c r="A3" s="4"/>
      <c r="B3" s="15" t="s">
        <v>5</v>
      </c>
      <c r="C3" s="15" t="s">
        <v>6</v>
      </c>
      <c r="D3" s="16" t="s">
        <v>7</v>
      </c>
      <c r="E3" s="15" t="s">
        <v>8</v>
      </c>
      <c r="F3" s="42" t="s">
        <v>24</v>
      </c>
      <c r="G3" s="1" t="s">
        <v>49</v>
      </c>
    </row>
    <row r="4" spans="1:8" x14ac:dyDescent="0.25">
      <c r="A4" s="23" t="s">
        <v>17</v>
      </c>
      <c r="B4" s="25">
        <v>78.89</v>
      </c>
      <c r="C4" s="25">
        <v>71.13</v>
      </c>
      <c r="D4" s="25">
        <v>47.19</v>
      </c>
      <c r="E4" s="25">
        <v>80.63</v>
      </c>
      <c r="F4" s="25">
        <v>72</v>
      </c>
      <c r="G4" s="26">
        <v>9</v>
      </c>
    </row>
    <row r="5" spans="1:8" x14ac:dyDescent="0.25">
      <c r="A5" s="23" t="s">
        <v>11</v>
      </c>
      <c r="B5" s="26">
        <v>6.57</v>
      </c>
      <c r="C5" s="26">
        <v>12.63</v>
      </c>
      <c r="D5" s="26">
        <v>19.600000000000001</v>
      </c>
      <c r="E5" s="26">
        <v>5.68</v>
      </c>
      <c r="F5" s="26">
        <v>10</v>
      </c>
      <c r="G5" s="26">
        <v>2</v>
      </c>
    </row>
    <row r="6" spans="1:8" x14ac:dyDescent="0.25">
      <c r="A6" s="23" t="s">
        <v>10</v>
      </c>
      <c r="B6" s="26">
        <v>14.54</v>
      </c>
      <c r="C6" s="26">
        <v>16.239999999999998</v>
      </c>
      <c r="D6" s="26">
        <v>33.21</v>
      </c>
      <c r="E6" s="26">
        <v>13.69</v>
      </c>
      <c r="F6" s="26">
        <v>18</v>
      </c>
      <c r="G6" s="26">
        <v>89</v>
      </c>
    </row>
    <row r="7" spans="1:8" x14ac:dyDescent="0.25">
      <c r="A7" s="12"/>
    </row>
  </sheetData>
  <mergeCells count="2">
    <mergeCell ref="A1:H1"/>
    <mergeCell ref="B2:E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30" customHeight="1" thickBot="1" x14ac:dyDescent="0.3">
      <c r="A1" s="182" t="s">
        <v>28</v>
      </c>
      <c r="B1" s="182"/>
      <c r="C1" s="182"/>
      <c r="D1" s="182"/>
      <c r="E1" s="182"/>
      <c r="F1" s="182"/>
      <c r="G1" s="182"/>
      <c r="H1" s="182"/>
    </row>
    <row r="2" spans="1:8" s="12" customFormat="1" ht="15.75" thickBot="1" x14ac:dyDescent="0.25">
      <c r="A2" s="167" t="s">
        <v>50</v>
      </c>
      <c r="B2" s="167"/>
      <c r="C2" s="167"/>
      <c r="D2" s="167"/>
    </row>
    <row r="17" spans="1:8" s="1" customFormat="1" ht="21.75" customHeight="1" x14ac:dyDescent="0.25">
      <c r="A17" s="180" t="s">
        <v>27</v>
      </c>
      <c r="B17" s="180"/>
      <c r="C17" s="180"/>
      <c r="D17" s="180"/>
      <c r="E17" s="180"/>
      <c r="F17" s="180"/>
      <c r="G17" s="180"/>
      <c r="H17" s="180"/>
    </row>
    <row r="18" spans="1:8" s="1" customFormat="1" ht="18" customHeight="1" x14ac:dyDescent="0.25">
      <c r="A18" s="175" t="s">
        <v>77</v>
      </c>
      <c r="B18" s="175"/>
      <c r="C18" s="175"/>
      <c r="D18" s="175"/>
      <c r="E18" s="175"/>
      <c r="F18" s="175"/>
      <c r="G18" s="175"/>
      <c r="H18" s="175"/>
    </row>
  </sheetData>
  <mergeCells count="4">
    <mergeCell ref="A1:H1"/>
    <mergeCell ref="A17:H17"/>
    <mergeCell ref="A18:H18"/>
    <mergeCell ref="A2:D2"/>
  </mergeCells>
  <hyperlinks>
    <hyperlink ref="A2:D2" location="Sommaire!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7" sqref="D7"/>
    </sheetView>
  </sheetViews>
  <sheetFormatPr baseColWidth="10" defaultRowHeight="12.75" x14ac:dyDescent="0.2"/>
  <cols>
    <col min="1" max="4" width="19.42578125" style="14" customWidth="1"/>
    <col min="5" max="16384" width="11.42578125" style="12"/>
  </cols>
  <sheetData>
    <row r="1" spans="1:8" ht="28.5" customHeight="1" x14ac:dyDescent="0.25">
      <c r="A1" s="174" t="s">
        <v>28</v>
      </c>
      <c r="B1" s="174"/>
      <c r="C1" s="174"/>
      <c r="D1" s="174"/>
      <c r="E1" s="174"/>
      <c r="F1" s="174"/>
      <c r="G1" s="174"/>
      <c r="H1" s="174"/>
    </row>
    <row r="2" spans="1:8" ht="51" x14ac:dyDescent="0.2">
      <c r="A2" s="5" t="s">
        <v>9</v>
      </c>
      <c r="B2" s="8" t="s">
        <v>160</v>
      </c>
      <c r="C2" s="6" t="s">
        <v>161</v>
      </c>
      <c r="D2" s="6" t="s">
        <v>162</v>
      </c>
    </row>
    <row r="3" spans="1:8" x14ac:dyDescent="0.2">
      <c r="A3" s="7" t="s">
        <v>5</v>
      </c>
      <c r="B3" s="97">
        <v>84.07</v>
      </c>
      <c r="C3" s="97">
        <v>98.54</v>
      </c>
      <c r="D3" s="97">
        <v>91.52</v>
      </c>
    </row>
    <row r="4" spans="1:8" x14ac:dyDescent="0.2">
      <c r="A4" s="7" t="s">
        <v>6</v>
      </c>
      <c r="B4" s="97">
        <v>71.75</v>
      </c>
      <c r="C4" s="99">
        <v>88.65</v>
      </c>
      <c r="D4" s="99">
        <v>80.23</v>
      </c>
    </row>
    <row r="5" spans="1:8" x14ac:dyDescent="0.2">
      <c r="A5" s="7" t="s">
        <v>7</v>
      </c>
      <c r="B5" s="97">
        <v>61.85</v>
      </c>
      <c r="C5" s="97">
        <v>88.4</v>
      </c>
      <c r="D5" s="97">
        <v>88.52</v>
      </c>
    </row>
    <row r="6" spans="1:8" x14ac:dyDescent="0.2">
      <c r="A6" s="7" t="s">
        <v>8</v>
      </c>
      <c r="B6" s="97">
        <v>82.46</v>
      </c>
      <c r="C6" s="97">
        <v>97.05</v>
      </c>
      <c r="D6" s="97">
        <v>95.18</v>
      </c>
    </row>
    <row r="7" spans="1:8" x14ac:dyDescent="0.2">
      <c r="A7" s="36" t="s">
        <v>24</v>
      </c>
      <c r="B7" s="98">
        <v>77.849999999999994</v>
      </c>
      <c r="C7" s="98">
        <v>95.12</v>
      </c>
      <c r="D7" s="98">
        <v>90.93</v>
      </c>
    </row>
    <row r="8" spans="1:8" x14ac:dyDescent="0.2">
      <c r="A8" s="9"/>
    </row>
  </sheetData>
  <mergeCells count="1">
    <mergeCell ref="A1:H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1"/>
  <sheetViews>
    <sheetView workbookViewId="0">
      <selection activeCell="J16" sqref="J16"/>
    </sheetView>
  </sheetViews>
  <sheetFormatPr baseColWidth="10" defaultRowHeight="12.75" x14ac:dyDescent="0.2"/>
  <cols>
    <col min="1" max="1" width="19" style="12" customWidth="1"/>
    <col min="2" max="2" width="5.5703125" style="12" customWidth="1"/>
    <col min="3" max="3" width="8.140625" style="12" customWidth="1"/>
    <col min="4" max="4" width="5" style="12" customWidth="1"/>
    <col min="5" max="5" width="8" style="12" customWidth="1"/>
    <col min="6" max="6" width="4.85546875" style="12" customWidth="1"/>
    <col min="7" max="7" width="7.85546875" style="12" customWidth="1"/>
    <col min="8" max="8" width="5.140625" style="12" customWidth="1"/>
    <col min="9" max="9" width="8.140625" style="12" customWidth="1"/>
    <col min="10" max="16384" width="11.42578125" style="12"/>
  </cols>
  <sheetData>
    <row r="1" spans="1:9" ht="26.25" customHeight="1" thickBot="1" x14ac:dyDescent="0.25">
      <c r="A1" s="166" t="s">
        <v>44</v>
      </c>
      <c r="B1" s="166"/>
      <c r="C1" s="166"/>
      <c r="D1" s="166"/>
      <c r="E1" s="166"/>
      <c r="F1" s="166"/>
      <c r="G1" s="166"/>
      <c r="H1" s="166"/>
      <c r="I1" s="166"/>
    </row>
    <row r="2" spans="1:9" ht="15.75" thickBot="1" x14ac:dyDescent="0.25">
      <c r="A2" s="167" t="s">
        <v>50</v>
      </c>
      <c r="B2" s="167"/>
      <c r="C2" s="167"/>
      <c r="D2" s="167"/>
    </row>
    <row r="3" spans="1:9" ht="25.5" customHeight="1" thickBot="1" x14ac:dyDescent="0.25">
      <c r="A3" s="183" t="s">
        <v>42</v>
      </c>
      <c r="B3" s="185" t="s">
        <v>33</v>
      </c>
      <c r="C3" s="186"/>
      <c r="D3" s="185" t="s">
        <v>34</v>
      </c>
      <c r="E3" s="186"/>
      <c r="F3" s="185" t="s">
        <v>35</v>
      </c>
      <c r="G3" s="186"/>
      <c r="H3" s="185" t="s">
        <v>24</v>
      </c>
      <c r="I3" s="186"/>
    </row>
    <row r="4" spans="1:9" ht="33.75" x14ac:dyDescent="0.2">
      <c r="A4" s="184"/>
      <c r="B4" s="89" t="s">
        <v>4</v>
      </c>
      <c r="C4" s="27" t="s">
        <v>43</v>
      </c>
      <c r="D4" s="89" t="s">
        <v>4</v>
      </c>
      <c r="E4" s="27" t="s">
        <v>43</v>
      </c>
      <c r="F4" s="89" t="s">
        <v>4</v>
      </c>
      <c r="G4" s="27" t="s">
        <v>43</v>
      </c>
      <c r="H4" s="89" t="s">
        <v>4</v>
      </c>
      <c r="I4" s="27" t="s">
        <v>43</v>
      </c>
    </row>
    <row r="5" spans="1:9" ht="13.5" thickBot="1" x14ac:dyDescent="0.25">
      <c r="A5" s="17" t="s">
        <v>5</v>
      </c>
      <c r="B5" s="106">
        <v>2200</v>
      </c>
      <c r="C5" s="33">
        <v>0.10454545454545454</v>
      </c>
      <c r="D5" s="106">
        <v>2400</v>
      </c>
      <c r="E5" s="33">
        <v>0.1</v>
      </c>
      <c r="F5" s="106">
        <v>2310</v>
      </c>
      <c r="G5" s="33">
        <v>9.0909090909090912E-2</v>
      </c>
      <c r="H5" s="106">
        <v>2290</v>
      </c>
      <c r="I5" s="33">
        <v>0.11790393013100436</v>
      </c>
    </row>
    <row r="6" spans="1:9" ht="13.5" thickBot="1" x14ac:dyDescent="0.25">
      <c r="A6" s="17" t="s">
        <v>6</v>
      </c>
      <c r="B6" s="106">
        <v>1800</v>
      </c>
      <c r="C6" s="33">
        <v>7.7777777777777779E-2</v>
      </c>
      <c r="D6" s="106">
        <v>2060</v>
      </c>
      <c r="E6" s="33">
        <v>9.7087378640776698E-2</v>
      </c>
      <c r="F6" s="20" t="s">
        <v>123</v>
      </c>
      <c r="G6" s="33" t="s">
        <v>123</v>
      </c>
      <c r="H6" s="107">
        <v>1840</v>
      </c>
      <c r="I6" s="33">
        <v>7.6086956521739135E-2</v>
      </c>
    </row>
    <row r="7" spans="1:9" ht="13.5" thickBot="1" x14ac:dyDescent="0.25">
      <c r="A7" s="17" t="s">
        <v>7</v>
      </c>
      <c r="B7" s="106">
        <v>1840</v>
      </c>
      <c r="C7" s="34">
        <v>7.6086956521739135E-2</v>
      </c>
      <c r="D7" s="106">
        <v>2120</v>
      </c>
      <c r="E7" s="34">
        <v>8.4905660377358486E-2</v>
      </c>
      <c r="F7" s="107">
        <v>2180</v>
      </c>
      <c r="G7" s="34">
        <v>9.6330275229357804E-2</v>
      </c>
      <c r="H7" s="107">
        <v>1900</v>
      </c>
      <c r="I7" s="34">
        <v>7.8947368421052627E-2</v>
      </c>
    </row>
    <row r="8" spans="1:9" x14ac:dyDescent="0.2">
      <c r="A8" s="51" t="s">
        <v>8</v>
      </c>
      <c r="B8" s="108">
        <v>1990</v>
      </c>
      <c r="C8" s="35">
        <v>9.5477386934673364E-2</v>
      </c>
      <c r="D8" s="108">
        <v>2480</v>
      </c>
      <c r="E8" s="35">
        <v>9.2741935483870969E-2</v>
      </c>
      <c r="F8" s="109">
        <v>2330</v>
      </c>
      <c r="G8" s="35">
        <v>7.7253218884120178E-2</v>
      </c>
      <c r="H8" s="109">
        <v>2270</v>
      </c>
      <c r="I8" s="35">
        <v>8.3700440528634359E-2</v>
      </c>
    </row>
    <row r="9" spans="1:9" x14ac:dyDescent="0.2">
      <c r="A9" s="31" t="s">
        <v>24</v>
      </c>
      <c r="B9" s="110">
        <v>2060</v>
      </c>
      <c r="C9" s="30">
        <v>7.7669902912621352E-2</v>
      </c>
      <c r="D9" s="110">
        <v>2400</v>
      </c>
      <c r="E9" s="30">
        <v>9.583333333333334E-2</v>
      </c>
      <c r="F9" s="110">
        <v>2300</v>
      </c>
      <c r="G9" s="30">
        <v>8.6956521739130432E-2</v>
      </c>
      <c r="H9" s="110">
        <v>2170</v>
      </c>
      <c r="I9" s="30">
        <v>8.755760368663594E-2</v>
      </c>
    </row>
    <row r="10" spans="1:9" s="1" customFormat="1" ht="22.5" customHeight="1" x14ac:dyDescent="0.25">
      <c r="A10" s="187" t="s">
        <v>77</v>
      </c>
      <c r="B10" s="187"/>
      <c r="C10" s="187"/>
      <c r="D10" s="187"/>
      <c r="E10" s="187"/>
      <c r="F10" s="187"/>
      <c r="G10" s="187"/>
      <c r="H10" s="187"/>
      <c r="I10" s="187"/>
    </row>
    <row r="11" spans="1:9" x14ac:dyDescent="0.2">
      <c r="B11" s="39"/>
      <c r="C11" s="39"/>
      <c r="D11" s="39"/>
      <c r="E11" s="39"/>
      <c r="F11" s="40"/>
      <c r="G11" s="40"/>
      <c r="H11" s="40"/>
    </row>
    <row r="12" spans="1:9" ht="13.5" thickBot="1" x14ac:dyDescent="0.25">
      <c r="B12" s="40"/>
      <c r="C12" s="40"/>
      <c r="D12" s="40"/>
      <c r="E12" s="40"/>
      <c r="F12" s="40"/>
      <c r="G12" s="40"/>
      <c r="H12" s="40"/>
    </row>
    <row r="13" spans="1:9" ht="13.5" thickBot="1" x14ac:dyDescent="0.25">
      <c r="A13" s="183" t="s">
        <v>42</v>
      </c>
      <c r="B13" s="185" t="s">
        <v>33</v>
      </c>
      <c r="C13" s="186"/>
      <c r="D13" s="185" t="s">
        <v>34</v>
      </c>
      <c r="E13" s="186"/>
      <c r="F13" s="185" t="s">
        <v>35</v>
      </c>
      <c r="G13" s="186"/>
      <c r="H13" s="185" t="s">
        <v>24</v>
      </c>
      <c r="I13" s="186"/>
    </row>
    <row r="14" spans="1:9" x14ac:dyDescent="0.2">
      <c r="A14" s="184"/>
      <c r="B14" s="89" t="s">
        <v>96</v>
      </c>
      <c r="C14" s="27" t="s">
        <v>97</v>
      </c>
      <c r="D14" s="89" t="s">
        <v>98</v>
      </c>
      <c r="E14" s="27" t="s">
        <v>97</v>
      </c>
      <c r="F14" s="89" t="s">
        <v>98</v>
      </c>
      <c r="G14" s="27" t="s">
        <v>97</v>
      </c>
      <c r="H14" s="89" t="s">
        <v>98</v>
      </c>
      <c r="I14" s="27" t="s">
        <v>97</v>
      </c>
    </row>
    <row r="15" spans="1:9" ht="15.75" thickBot="1" x14ac:dyDescent="0.3">
      <c r="A15" s="17" t="s">
        <v>5</v>
      </c>
      <c r="B15" s="92" t="s">
        <v>109</v>
      </c>
      <c r="C15" s="92" t="s">
        <v>112</v>
      </c>
      <c r="D15" s="92" t="s">
        <v>115</v>
      </c>
      <c r="E15" s="92" t="s">
        <v>119</v>
      </c>
      <c r="F15" s="92" t="s">
        <v>122</v>
      </c>
      <c r="G15" s="92" t="s">
        <v>125</v>
      </c>
      <c r="H15" s="19" t="s">
        <v>99</v>
      </c>
      <c r="I15" s="33" t="s">
        <v>103</v>
      </c>
    </row>
    <row r="16" spans="1:9" ht="15.75" thickBot="1" x14ac:dyDescent="0.3">
      <c r="A16" s="17" t="s">
        <v>6</v>
      </c>
      <c r="B16" s="92" t="s">
        <v>110</v>
      </c>
      <c r="C16" s="92" t="s">
        <v>111</v>
      </c>
      <c r="D16" s="92" t="s">
        <v>116</v>
      </c>
      <c r="E16" s="92" t="s">
        <v>114</v>
      </c>
      <c r="F16" s="92" t="s">
        <v>123</v>
      </c>
      <c r="G16" s="92" t="s">
        <v>123</v>
      </c>
      <c r="H16" s="19" t="s">
        <v>100</v>
      </c>
      <c r="I16" s="33" t="s">
        <v>104</v>
      </c>
    </row>
    <row r="17" spans="1:10" ht="15.75" thickBot="1" x14ac:dyDescent="0.3">
      <c r="A17" s="17" t="s">
        <v>7</v>
      </c>
      <c r="B17" s="92" t="s">
        <v>100</v>
      </c>
      <c r="C17" s="92" t="s">
        <v>104</v>
      </c>
      <c r="D17" s="92" t="s">
        <v>117</v>
      </c>
      <c r="E17" s="92" t="s">
        <v>120</v>
      </c>
      <c r="F17" s="92" t="s">
        <v>109</v>
      </c>
      <c r="G17" s="92" t="s">
        <v>126</v>
      </c>
      <c r="H17" s="19" t="s">
        <v>101</v>
      </c>
      <c r="I17" s="34" t="s">
        <v>105</v>
      </c>
    </row>
    <row r="18" spans="1:10" ht="15" x14ac:dyDescent="0.25">
      <c r="A18" s="51" t="s">
        <v>8</v>
      </c>
      <c r="B18" s="92" t="s">
        <v>111</v>
      </c>
      <c r="C18" s="92" t="s">
        <v>113</v>
      </c>
      <c r="D18" s="92" t="s">
        <v>118</v>
      </c>
      <c r="E18" s="92" t="s">
        <v>121</v>
      </c>
      <c r="F18" s="92" t="s">
        <v>124</v>
      </c>
      <c r="G18" s="92" t="s">
        <v>127</v>
      </c>
      <c r="H18" s="50" t="s">
        <v>102</v>
      </c>
      <c r="I18" s="35" t="s">
        <v>106</v>
      </c>
    </row>
    <row r="19" spans="1:10" ht="15" x14ac:dyDescent="0.25">
      <c r="A19" s="31" t="s">
        <v>24</v>
      </c>
      <c r="B19" s="84" t="s">
        <v>105</v>
      </c>
      <c r="C19" s="84" t="s">
        <v>114</v>
      </c>
      <c r="D19" s="84" t="s">
        <v>108</v>
      </c>
      <c r="E19" s="84" t="s">
        <v>119</v>
      </c>
      <c r="F19" s="84" t="s">
        <v>122</v>
      </c>
      <c r="G19" s="84" t="s">
        <v>128</v>
      </c>
      <c r="H19" s="84" t="s">
        <v>107</v>
      </c>
      <c r="I19" s="84" t="s">
        <v>108</v>
      </c>
      <c r="J19" s="49"/>
    </row>
    <row r="20" spans="1:10" x14ac:dyDescent="0.2">
      <c r="J20" s="49"/>
    </row>
    <row r="21" spans="1:10" ht="15.75" thickBot="1" x14ac:dyDescent="0.3">
      <c r="A21" s="92" t="s">
        <v>112</v>
      </c>
      <c r="B21" s="49">
        <f>(C15-B15)/C15</f>
        <v>0.10454545454545454</v>
      </c>
      <c r="C21" s="92" t="s">
        <v>119</v>
      </c>
      <c r="D21" s="49">
        <f t="shared" ref="D21:H25" si="0">(E15-D15)/E15</f>
        <v>0.1</v>
      </c>
      <c r="E21" s="92" t="s">
        <v>125</v>
      </c>
      <c r="F21" s="49">
        <f t="shared" si="0"/>
        <v>9.0909090909090912E-2</v>
      </c>
      <c r="G21" s="33" t="s">
        <v>103</v>
      </c>
      <c r="H21" s="49">
        <f t="shared" si="0"/>
        <v>0.11790393013100436</v>
      </c>
      <c r="I21" s="49"/>
      <c r="J21" s="49"/>
    </row>
    <row r="22" spans="1:10" ht="15.75" thickBot="1" x14ac:dyDescent="0.3">
      <c r="A22" s="92" t="s">
        <v>111</v>
      </c>
      <c r="B22" s="49">
        <f t="shared" ref="B22:B25" si="1">(C16-B16)/C16</f>
        <v>7.7777777777777779E-2</v>
      </c>
      <c r="C22" s="92" t="s">
        <v>114</v>
      </c>
      <c r="D22" s="49">
        <f t="shared" si="0"/>
        <v>9.7087378640776698E-2</v>
      </c>
      <c r="E22" s="92" t="s">
        <v>123</v>
      </c>
      <c r="F22" s="49" t="s">
        <v>123</v>
      </c>
      <c r="G22" s="33" t="s">
        <v>104</v>
      </c>
      <c r="H22" s="49">
        <f t="shared" si="0"/>
        <v>7.6086956521739135E-2</v>
      </c>
      <c r="J22" s="49"/>
    </row>
    <row r="23" spans="1:10" ht="15.75" thickBot="1" x14ac:dyDescent="0.3">
      <c r="A23" s="92" t="s">
        <v>104</v>
      </c>
      <c r="B23" s="49">
        <f t="shared" si="1"/>
        <v>7.6086956521739135E-2</v>
      </c>
      <c r="C23" s="92" t="s">
        <v>120</v>
      </c>
      <c r="D23" s="49">
        <f t="shared" si="0"/>
        <v>8.4905660377358486E-2</v>
      </c>
      <c r="E23" s="92" t="s">
        <v>126</v>
      </c>
      <c r="F23" s="49">
        <f t="shared" ref="F23:F25" si="2">(G17-F17)/G17</f>
        <v>9.6330275229357804E-2</v>
      </c>
      <c r="G23" s="34" t="s">
        <v>105</v>
      </c>
      <c r="H23" s="49">
        <f t="shared" si="0"/>
        <v>7.8947368421052627E-2</v>
      </c>
      <c r="J23" s="49"/>
    </row>
    <row r="24" spans="1:10" ht="15" x14ac:dyDescent="0.25">
      <c r="A24" s="92" t="s">
        <v>113</v>
      </c>
      <c r="B24" s="49">
        <f t="shared" si="1"/>
        <v>9.5477386934673364E-2</v>
      </c>
      <c r="C24" s="92" t="s">
        <v>121</v>
      </c>
      <c r="D24" s="49">
        <f t="shared" si="0"/>
        <v>9.2741935483870969E-2</v>
      </c>
      <c r="E24" s="92" t="s">
        <v>127</v>
      </c>
      <c r="F24" s="49">
        <f t="shared" si="2"/>
        <v>7.7253218884120178E-2</v>
      </c>
      <c r="G24" s="35" t="s">
        <v>106</v>
      </c>
      <c r="H24" s="49">
        <f t="shared" si="0"/>
        <v>8.3700440528634359E-2</v>
      </c>
      <c r="J24" s="49"/>
    </row>
    <row r="25" spans="1:10" ht="15" x14ac:dyDescent="0.25">
      <c r="A25" s="84" t="s">
        <v>114</v>
      </c>
      <c r="B25" s="49">
        <f t="shared" si="1"/>
        <v>7.7669902912621352E-2</v>
      </c>
      <c r="C25" s="84" t="s">
        <v>119</v>
      </c>
      <c r="D25" s="49">
        <f t="shared" si="0"/>
        <v>9.583333333333334E-2</v>
      </c>
      <c r="E25" s="84" t="s">
        <v>128</v>
      </c>
      <c r="F25" s="49">
        <f t="shared" si="2"/>
        <v>8.6956521739130432E-2</v>
      </c>
      <c r="G25" s="84" t="s">
        <v>108</v>
      </c>
      <c r="H25" s="49">
        <f t="shared" si="0"/>
        <v>8.755760368663594E-2</v>
      </c>
    </row>
    <row r="27" spans="1:10" x14ac:dyDescent="0.2">
      <c r="A27" s="12" t="s">
        <v>112</v>
      </c>
      <c r="B27" s="12">
        <v>0.10454545454545454</v>
      </c>
      <c r="C27" s="12" t="s">
        <v>119</v>
      </c>
      <c r="D27" s="12">
        <v>0.1</v>
      </c>
      <c r="E27" s="12" t="s">
        <v>125</v>
      </c>
      <c r="F27" s="12">
        <v>9.0909090909090912E-2</v>
      </c>
      <c r="G27" s="12" t="s">
        <v>103</v>
      </c>
      <c r="H27" s="12">
        <v>0.11790393013100436</v>
      </c>
    </row>
    <row r="28" spans="1:10" x14ac:dyDescent="0.2">
      <c r="A28" s="12" t="s">
        <v>111</v>
      </c>
      <c r="B28" s="12">
        <v>7.7777777777777779E-2</v>
      </c>
      <c r="C28" s="12" t="s">
        <v>114</v>
      </c>
      <c r="D28" s="12">
        <v>9.7087378640776698E-2</v>
      </c>
      <c r="E28" s="12" t="s">
        <v>123</v>
      </c>
      <c r="F28" s="12" t="s">
        <v>123</v>
      </c>
      <c r="G28" s="12" t="s">
        <v>104</v>
      </c>
      <c r="H28" s="12">
        <v>7.6086956521739135E-2</v>
      </c>
    </row>
    <row r="29" spans="1:10" x14ac:dyDescent="0.2">
      <c r="A29" s="12" t="s">
        <v>104</v>
      </c>
      <c r="B29" s="12">
        <v>7.6086956521739135E-2</v>
      </c>
      <c r="C29" s="12" t="s">
        <v>120</v>
      </c>
      <c r="D29" s="12">
        <v>8.4905660377358486E-2</v>
      </c>
      <c r="E29" s="12" t="s">
        <v>126</v>
      </c>
      <c r="F29" s="12">
        <v>9.6330275229357804E-2</v>
      </c>
      <c r="G29" s="12" t="s">
        <v>105</v>
      </c>
      <c r="H29" s="12">
        <v>7.8947368421052627E-2</v>
      </c>
    </row>
    <row r="30" spans="1:10" x14ac:dyDescent="0.2">
      <c r="A30" s="12" t="s">
        <v>113</v>
      </c>
      <c r="B30" s="12">
        <v>9.5477386934673364E-2</v>
      </c>
      <c r="C30" s="12" t="s">
        <v>121</v>
      </c>
      <c r="D30" s="12">
        <v>9.2741935483870969E-2</v>
      </c>
      <c r="E30" s="12" t="s">
        <v>127</v>
      </c>
      <c r="F30" s="12">
        <v>7.7253218884120178E-2</v>
      </c>
      <c r="G30" s="12" t="s">
        <v>106</v>
      </c>
      <c r="H30" s="12">
        <v>8.3700440528634359E-2</v>
      </c>
    </row>
    <row r="31" spans="1:10" x14ac:dyDescent="0.2">
      <c r="A31" s="12" t="s">
        <v>114</v>
      </c>
      <c r="B31" s="12">
        <v>7.7669902912621352E-2</v>
      </c>
      <c r="C31" s="12" t="s">
        <v>119</v>
      </c>
      <c r="D31" s="12">
        <v>9.583333333333334E-2</v>
      </c>
      <c r="E31" s="12" t="s">
        <v>128</v>
      </c>
      <c r="F31" s="12">
        <v>8.6956521739130432E-2</v>
      </c>
      <c r="G31" s="12" t="s">
        <v>108</v>
      </c>
      <c r="H31" s="12">
        <v>8.755760368663594E-2</v>
      </c>
    </row>
  </sheetData>
  <mergeCells count="13">
    <mergeCell ref="A10:I10"/>
    <mergeCell ref="A13:A14"/>
    <mergeCell ref="B13:C13"/>
    <mergeCell ref="D13:E13"/>
    <mergeCell ref="F13:G13"/>
    <mergeCell ref="H13:I13"/>
    <mergeCell ref="A1:I1"/>
    <mergeCell ref="A2:D2"/>
    <mergeCell ref="A3:A4"/>
    <mergeCell ref="B3:C3"/>
    <mergeCell ref="D3:E3"/>
    <mergeCell ref="F3:G3"/>
    <mergeCell ref="H3:I3"/>
  </mergeCells>
  <hyperlinks>
    <hyperlink ref="A2:D2"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11"/>
  <sheetViews>
    <sheetView workbookViewId="0">
      <selection sqref="A1:I1"/>
    </sheetView>
  </sheetViews>
  <sheetFormatPr baseColWidth="10" defaultRowHeight="12.75" x14ac:dyDescent="0.2"/>
  <cols>
    <col min="1" max="1" width="19" style="12" customWidth="1"/>
    <col min="2" max="2" width="5.5703125" style="12" customWidth="1"/>
    <col min="3" max="3" width="8.140625" style="12" customWidth="1"/>
    <col min="4" max="4" width="5" style="12" customWidth="1"/>
    <col min="5" max="5" width="8" style="12" customWidth="1"/>
    <col min="6" max="6" width="4.85546875" style="12" customWidth="1"/>
    <col min="7" max="7" width="7.85546875" style="12" customWidth="1"/>
    <col min="8" max="8" width="5.140625" style="12" customWidth="1"/>
    <col min="9" max="9" width="8.140625" style="12" customWidth="1"/>
    <col min="10" max="16384" width="11.42578125" style="12"/>
  </cols>
  <sheetData>
    <row r="1" spans="1:9" ht="26.25" customHeight="1" thickBot="1" x14ac:dyDescent="0.25">
      <c r="A1" s="166" t="s">
        <v>44</v>
      </c>
      <c r="B1" s="166"/>
      <c r="C1" s="166"/>
      <c r="D1" s="166"/>
      <c r="E1" s="166"/>
      <c r="F1" s="166"/>
      <c r="G1" s="166"/>
      <c r="H1" s="166"/>
      <c r="I1" s="166"/>
    </row>
    <row r="2" spans="1:9" ht="15.75" thickBot="1" x14ac:dyDescent="0.25">
      <c r="A2" s="167" t="s">
        <v>50</v>
      </c>
      <c r="B2" s="167"/>
      <c r="C2" s="167"/>
      <c r="D2" s="167"/>
    </row>
    <row r="3" spans="1:9" ht="25.5" customHeight="1" thickBot="1" x14ac:dyDescent="0.25">
      <c r="A3" s="183" t="s">
        <v>42</v>
      </c>
      <c r="B3" s="185" t="s">
        <v>33</v>
      </c>
      <c r="C3" s="186"/>
      <c r="D3" s="185" t="s">
        <v>34</v>
      </c>
      <c r="E3" s="186"/>
      <c r="F3" s="185" t="s">
        <v>35</v>
      </c>
      <c r="G3" s="186"/>
      <c r="H3" s="185" t="s">
        <v>24</v>
      </c>
      <c r="I3" s="186"/>
    </row>
    <row r="4" spans="1:9" ht="33.75" x14ac:dyDescent="0.2">
      <c r="A4" s="184"/>
      <c r="B4" s="37" t="s">
        <v>4</v>
      </c>
      <c r="C4" s="27" t="s">
        <v>43</v>
      </c>
      <c r="D4" s="37" t="s">
        <v>4</v>
      </c>
      <c r="E4" s="27" t="s">
        <v>43</v>
      </c>
      <c r="F4" s="37" t="s">
        <v>4</v>
      </c>
      <c r="G4" s="27" t="s">
        <v>43</v>
      </c>
      <c r="H4" s="37" t="s">
        <v>4</v>
      </c>
      <c r="I4" s="27" t="s">
        <v>43</v>
      </c>
    </row>
    <row r="5" spans="1:9" ht="15.75" customHeight="1" thickBot="1" x14ac:dyDescent="0.25">
      <c r="A5" s="17" t="s">
        <v>5</v>
      </c>
      <c r="B5" s="106">
        <v>2200</v>
      </c>
      <c r="C5" s="33">
        <v>0.10454545454545454</v>
      </c>
      <c r="D5" s="106">
        <v>2400</v>
      </c>
      <c r="E5" s="33">
        <v>0.1</v>
      </c>
      <c r="F5" s="106">
        <v>2310</v>
      </c>
      <c r="G5" s="33">
        <v>9.0909090909090912E-2</v>
      </c>
      <c r="H5" s="106">
        <v>2290</v>
      </c>
      <c r="I5" s="33">
        <v>0.11790393013100436</v>
      </c>
    </row>
    <row r="6" spans="1:9" ht="15.75" customHeight="1" thickBot="1" x14ac:dyDescent="0.25">
      <c r="A6" s="17" t="s">
        <v>6</v>
      </c>
      <c r="B6" s="106">
        <v>1800</v>
      </c>
      <c r="C6" s="33">
        <v>7.7777777777777779E-2</v>
      </c>
      <c r="D6" s="106">
        <v>2060</v>
      </c>
      <c r="E6" s="33">
        <v>9.7087378640776698E-2</v>
      </c>
      <c r="F6" s="20" t="s">
        <v>123</v>
      </c>
      <c r="G6" s="33" t="s">
        <v>123</v>
      </c>
      <c r="H6" s="107">
        <v>1840</v>
      </c>
      <c r="I6" s="33">
        <v>7.6086956521739135E-2</v>
      </c>
    </row>
    <row r="7" spans="1:9" ht="15.75" customHeight="1" thickBot="1" x14ac:dyDescent="0.25">
      <c r="A7" s="17" t="s">
        <v>7</v>
      </c>
      <c r="B7" s="106">
        <v>1840</v>
      </c>
      <c r="C7" s="34">
        <v>7.6086956521739135E-2</v>
      </c>
      <c r="D7" s="106">
        <v>2120</v>
      </c>
      <c r="E7" s="34">
        <v>8.4905660377358486E-2</v>
      </c>
      <c r="F7" s="107">
        <v>2180</v>
      </c>
      <c r="G7" s="34">
        <v>9.6330275229357804E-2</v>
      </c>
      <c r="H7" s="107">
        <v>1900</v>
      </c>
      <c r="I7" s="34">
        <v>7.8947368421052627E-2</v>
      </c>
    </row>
    <row r="8" spans="1:9" ht="15" customHeight="1" x14ac:dyDescent="0.2">
      <c r="A8" s="51" t="s">
        <v>8</v>
      </c>
      <c r="B8" s="108">
        <v>1990</v>
      </c>
      <c r="C8" s="35">
        <v>9.5477386934673364E-2</v>
      </c>
      <c r="D8" s="108">
        <v>2480</v>
      </c>
      <c r="E8" s="35">
        <v>9.2741935483870969E-2</v>
      </c>
      <c r="F8" s="109">
        <v>2330</v>
      </c>
      <c r="G8" s="35">
        <v>7.7253218884120178E-2</v>
      </c>
      <c r="H8" s="109">
        <v>2270</v>
      </c>
      <c r="I8" s="35">
        <v>8.3700440528634359E-2</v>
      </c>
    </row>
    <row r="9" spans="1:9" ht="15" customHeight="1" x14ac:dyDescent="0.2">
      <c r="A9" s="31" t="s">
        <v>24</v>
      </c>
      <c r="B9" s="110">
        <v>2060</v>
      </c>
      <c r="C9" s="30">
        <v>7.7669902912621352E-2</v>
      </c>
      <c r="D9" s="110">
        <v>2400</v>
      </c>
      <c r="E9" s="30">
        <v>9.583333333333334E-2</v>
      </c>
      <c r="F9" s="110">
        <v>2300</v>
      </c>
      <c r="G9" s="30">
        <v>8.6956521739130432E-2</v>
      </c>
      <c r="H9" s="110">
        <v>2170</v>
      </c>
      <c r="I9" s="30">
        <v>8.755760368663594E-2</v>
      </c>
    </row>
    <row r="10" spans="1:9" s="1" customFormat="1" ht="22.5" customHeight="1" x14ac:dyDescent="0.25">
      <c r="A10" s="187" t="s">
        <v>77</v>
      </c>
      <c r="B10" s="187"/>
      <c r="C10" s="187"/>
      <c r="D10" s="187"/>
      <c r="E10" s="187"/>
      <c r="F10" s="187"/>
      <c r="G10" s="187"/>
      <c r="H10" s="187"/>
      <c r="I10" s="187"/>
    </row>
    <row r="11" spans="1:9" x14ac:dyDescent="0.2">
      <c r="B11" s="39"/>
      <c r="C11" s="39"/>
      <c r="D11" s="39"/>
      <c r="E11" s="39"/>
      <c r="F11" s="40"/>
      <c r="G11" s="40"/>
      <c r="H11" s="40"/>
    </row>
  </sheetData>
  <mergeCells count="8">
    <mergeCell ref="F3:G3"/>
    <mergeCell ref="A10:I10"/>
    <mergeCell ref="A1:I1"/>
    <mergeCell ref="A3:A4"/>
    <mergeCell ref="H3:I3"/>
    <mergeCell ref="B3:C3"/>
    <mergeCell ref="D3:E3"/>
    <mergeCell ref="A2:D2"/>
  </mergeCells>
  <hyperlinks>
    <hyperlink ref="A2:D2"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I15" sqref="I15"/>
    </sheetView>
  </sheetViews>
  <sheetFormatPr baseColWidth="10" defaultRowHeight="15" x14ac:dyDescent="0.25"/>
  <cols>
    <col min="7" max="7" width="26.7109375" customWidth="1"/>
  </cols>
  <sheetData>
    <row r="1" spans="1:7" ht="15.75" thickBot="1" x14ac:dyDescent="0.3">
      <c r="A1" s="174" t="s">
        <v>218</v>
      </c>
      <c r="B1" s="174"/>
      <c r="C1" s="174"/>
      <c r="D1" s="174"/>
      <c r="E1" s="174"/>
      <c r="F1" s="174"/>
      <c r="G1" s="174"/>
    </row>
    <row r="2" spans="1:7" s="12" customFormat="1" ht="15.75" thickBot="1" x14ac:dyDescent="0.25">
      <c r="A2" s="167" t="s">
        <v>50</v>
      </c>
      <c r="B2" s="167"/>
      <c r="C2" s="167"/>
      <c r="D2" s="167"/>
    </row>
    <row r="17" spans="1:8" s="1" customFormat="1" ht="18" customHeight="1" x14ac:dyDescent="0.25">
      <c r="A17" s="175" t="s">
        <v>77</v>
      </c>
      <c r="B17" s="175"/>
      <c r="C17" s="175"/>
      <c r="D17" s="175"/>
      <c r="E17" s="175"/>
      <c r="F17" s="175"/>
      <c r="G17" s="175"/>
      <c r="H17" s="175"/>
    </row>
  </sheetData>
  <mergeCells count="3">
    <mergeCell ref="A1:G1"/>
    <mergeCell ref="A17:H17"/>
    <mergeCell ref="A2:D2"/>
  </mergeCells>
  <hyperlinks>
    <hyperlink ref="A2:D2" location="Sommaire!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7"/>
  <sheetViews>
    <sheetView zoomScale="85" zoomScaleNormal="85" workbookViewId="0">
      <selection activeCell="G42" sqref="G42"/>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9" ht="15.75" x14ac:dyDescent="0.25">
      <c r="A1" s="176" t="s">
        <v>37</v>
      </c>
      <c r="B1" s="177"/>
      <c r="C1" s="177"/>
      <c r="D1" s="177"/>
      <c r="E1" s="177"/>
      <c r="F1" s="177"/>
      <c r="G1" s="38"/>
    </row>
    <row r="2" spans="1:9" ht="45" customHeight="1" x14ac:dyDescent="0.25">
      <c r="A2" s="4"/>
      <c r="B2" s="178" t="s">
        <v>45</v>
      </c>
      <c r="C2" s="178"/>
      <c r="D2" s="178"/>
      <c r="E2" s="178" t="s">
        <v>46</v>
      </c>
      <c r="F2" s="178"/>
      <c r="G2" s="178"/>
      <c r="H2" s="178"/>
      <c r="I2" s="42" t="s">
        <v>24</v>
      </c>
    </row>
    <row r="3" spans="1:9" x14ac:dyDescent="0.25">
      <c r="A3" s="4"/>
      <c r="B3" s="43" t="s">
        <v>33</v>
      </c>
      <c r="C3" s="43" t="s">
        <v>47</v>
      </c>
      <c r="D3" s="43" t="s">
        <v>35</v>
      </c>
      <c r="E3" s="43" t="s">
        <v>5</v>
      </c>
      <c r="F3" s="43" t="s">
        <v>6</v>
      </c>
      <c r="G3" s="43" t="s">
        <v>7</v>
      </c>
      <c r="H3" s="43" t="s">
        <v>8</v>
      </c>
      <c r="I3" s="44"/>
    </row>
    <row r="4" spans="1:9" x14ac:dyDescent="0.25">
      <c r="A4" s="10" t="s">
        <v>20</v>
      </c>
      <c r="B4" s="111">
        <v>78.73</v>
      </c>
      <c r="C4" s="111">
        <v>88.16</v>
      </c>
      <c r="D4" s="111">
        <v>87.3</v>
      </c>
      <c r="E4" s="112">
        <v>83.67</v>
      </c>
      <c r="F4" s="112">
        <v>69.5</v>
      </c>
      <c r="G4" s="112">
        <v>79.11</v>
      </c>
      <c r="H4" s="112">
        <v>83.34</v>
      </c>
      <c r="I4" s="112">
        <v>81.38</v>
      </c>
    </row>
    <row r="5" spans="1:9" x14ac:dyDescent="0.25">
      <c r="A5" s="10" t="s">
        <v>21</v>
      </c>
      <c r="B5" s="111">
        <v>80.16</v>
      </c>
      <c r="C5" s="111">
        <v>88.37</v>
      </c>
      <c r="D5" s="111">
        <v>88.82</v>
      </c>
      <c r="E5" s="112">
        <v>84.12</v>
      </c>
      <c r="F5" s="112">
        <v>71.73</v>
      </c>
      <c r="G5" s="112">
        <v>81.83</v>
      </c>
      <c r="H5" s="112">
        <v>84.3</v>
      </c>
      <c r="I5" s="112">
        <v>82.6</v>
      </c>
    </row>
    <row r="6" spans="1:9" x14ac:dyDescent="0.25">
      <c r="A6" s="10" t="s">
        <v>164</v>
      </c>
      <c r="B6" s="111">
        <v>62.16</v>
      </c>
      <c r="C6" s="111">
        <v>73.11</v>
      </c>
      <c r="D6" s="111">
        <v>72.400000000000006</v>
      </c>
      <c r="E6" s="112">
        <v>69.41</v>
      </c>
      <c r="F6" s="112">
        <v>56.88</v>
      </c>
      <c r="G6" s="112">
        <v>57.26</v>
      </c>
      <c r="H6" s="24">
        <v>68</v>
      </c>
      <c r="I6" s="112">
        <v>65.349999999999994</v>
      </c>
    </row>
    <row r="7" spans="1:9" x14ac:dyDescent="0.25">
      <c r="A7" s="12"/>
    </row>
  </sheetData>
  <mergeCells count="3">
    <mergeCell ref="B2:D2"/>
    <mergeCell ref="E2:H2"/>
    <mergeCell ref="A1:F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G1"/>
    </sheetView>
  </sheetViews>
  <sheetFormatPr baseColWidth="10" defaultRowHeight="15" x14ac:dyDescent="0.25"/>
  <cols>
    <col min="1" max="1" width="33.5703125" bestFit="1" customWidth="1"/>
    <col min="3" max="3" width="14.42578125" customWidth="1"/>
  </cols>
  <sheetData>
    <row r="1" spans="1:11" ht="15.75" thickBot="1" x14ac:dyDescent="0.3">
      <c r="A1" s="189" t="s">
        <v>216</v>
      </c>
      <c r="B1" s="189"/>
      <c r="C1" s="189"/>
      <c r="D1" s="189"/>
      <c r="E1" s="189"/>
      <c r="F1" s="189"/>
      <c r="G1" s="189"/>
      <c r="H1" s="1"/>
      <c r="I1" s="1"/>
      <c r="J1" s="1"/>
      <c r="K1" s="1"/>
    </row>
    <row r="2" spans="1:11" ht="15.75" thickBot="1" x14ac:dyDescent="0.3">
      <c r="A2" s="87" t="s">
        <v>50</v>
      </c>
      <c r="B2" s="74"/>
      <c r="C2" s="74"/>
      <c r="D2" s="74"/>
      <c r="E2" s="74"/>
      <c r="F2" s="74"/>
      <c r="G2" s="74"/>
      <c r="H2" s="1"/>
      <c r="I2" s="1"/>
      <c r="J2" s="1"/>
      <c r="K2" s="1"/>
    </row>
    <row r="3" spans="1:11" ht="15.75" thickBot="1" x14ac:dyDescent="0.3">
      <c r="A3" s="86"/>
      <c r="B3" s="75" t="s">
        <v>33</v>
      </c>
      <c r="C3" s="75" t="s">
        <v>34</v>
      </c>
      <c r="D3" s="75" t="s">
        <v>35</v>
      </c>
      <c r="E3" s="75" t="s">
        <v>70</v>
      </c>
      <c r="F3" s="75" t="s">
        <v>24</v>
      </c>
    </row>
    <row r="4" spans="1:11" ht="15.75" thickBot="1" x14ac:dyDescent="0.3">
      <c r="A4" s="76" t="s">
        <v>0</v>
      </c>
      <c r="B4" s="77">
        <v>60.6</v>
      </c>
      <c r="C4" s="77">
        <v>23.9</v>
      </c>
      <c r="D4" s="77">
        <v>13.57</v>
      </c>
      <c r="E4" s="77">
        <v>1.94</v>
      </c>
      <c r="F4" s="77">
        <v>100</v>
      </c>
    </row>
    <row r="5" spans="1:11" ht="15.75" thickBot="1" x14ac:dyDescent="0.3">
      <c r="A5" s="76" t="s">
        <v>1</v>
      </c>
      <c r="B5" s="77">
        <v>93.24</v>
      </c>
      <c r="C5" s="77">
        <v>3.81</v>
      </c>
      <c r="D5" s="77">
        <v>2.67</v>
      </c>
      <c r="E5" s="77">
        <v>0.28000000000000003</v>
      </c>
      <c r="F5" s="77">
        <v>100</v>
      </c>
    </row>
    <row r="6" spans="1:11" ht="15.75" thickBot="1" x14ac:dyDescent="0.3">
      <c r="A6" s="76" t="s">
        <v>12</v>
      </c>
      <c r="B6" s="77">
        <v>85.76</v>
      </c>
      <c r="C6" s="77">
        <v>8.77</v>
      </c>
      <c r="D6" s="77">
        <v>4.43</v>
      </c>
      <c r="E6" s="77">
        <v>1.03</v>
      </c>
      <c r="F6" s="77">
        <v>100</v>
      </c>
    </row>
    <row r="7" spans="1:11" ht="15.75" thickBot="1" x14ac:dyDescent="0.3">
      <c r="A7" s="78" t="s">
        <v>13</v>
      </c>
      <c r="B7" s="79">
        <v>72.739999999999995</v>
      </c>
      <c r="C7" s="79">
        <v>17.21</v>
      </c>
      <c r="D7" s="79">
        <v>9.02</v>
      </c>
      <c r="E7" s="79">
        <v>1.03</v>
      </c>
      <c r="F7" s="79">
        <v>100</v>
      </c>
    </row>
    <row r="8" spans="1:11" x14ac:dyDescent="0.25">
      <c r="A8" s="80" t="s">
        <v>71</v>
      </c>
      <c r="B8" s="81">
        <v>72.38</v>
      </c>
      <c r="C8" s="81">
        <v>16.940000000000001</v>
      </c>
      <c r="D8" s="81">
        <v>9.34</v>
      </c>
      <c r="E8" s="81">
        <v>1.34</v>
      </c>
      <c r="F8" s="81">
        <v>100</v>
      </c>
    </row>
    <row r="9" spans="1:11" x14ac:dyDescent="0.25">
      <c r="A9" s="82" t="s">
        <v>72</v>
      </c>
      <c r="B9" s="83"/>
      <c r="C9" s="83"/>
      <c r="D9" s="83"/>
      <c r="E9" s="83"/>
      <c r="F9" s="83"/>
      <c r="G9" s="83"/>
      <c r="H9" s="83"/>
      <c r="I9" s="1"/>
      <c r="J9" s="84"/>
      <c r="K9" s="84"/>
    </row>
    <row r="10" spans="1:11" ht="27" customHeight="1" x14ac:dyDescent="0.25">
      <c r="A10" s="188" t="s">
        <v>130</v>
      </c>
      <c r="B10" s="188"/>
      <c r="C10" s="188"/>
      <c r="D10" s="188"/>
      <c r="E10" s="188"/>
      <c r="F10" s="188"/>
      <c r="G10" s="188"/>
      <c r="H10" s="188"/>
      <c r="I10" s="1"/>
      <c r="J10" s="84"/>
      <c r="K10" s="84"/>
    </row>
    <row r="11" spans="1:11" s="1" customFormat="1" x14ac:dyDescent="0.25">
      <c r="A11" s="22" t="s">
        <v>76</v>
      </c>
      <c r="B11" s="12"/>
    </row>
    <row r="12" spans="1:11" x14ac:dyDescent="0.25">
      <c r="A12" s="1"/>
      <c r="B12" s="1"/>
      <c r="C12" s="1"/>
      <c r="D12" s="1"/>
      <c r="E12" s="1"/>
      <c r="F12" s="1"/>
      <c r="G12" s="1"/>
      <c r="H12" s="1"/>
      <c r="I12" s="1"/>
      <c r="J12" s="84"/>
      <c r="K12" s="84"/>
    </row>
    <row r="13" spans="1:11" ht="15.75" thickBot="1" x14ac:dyDescent="0.3">
      <c r="A13" s="189" t="s">
        <v>217</v>
      </c>
      <c r="B13" s="189"/>
      <c r="C13" s="189"/>
      <c r="D13" s="189"/>
      <c r="E13" s="189"/>
      <c r="F13" s="189"/>
      <c r="G13" s="189"/>
      <c r="H13" s="1"/>
      <c r="I13" s="1"/>
      <c r="J13" s="84"/>
      <c r="K13" s="84"/>
    </row>
    <row r="14" spans="1:11" ht="25.5" customHeight="1" x14ac:dyDescent="0.25">
      <c r="A14" s="86"/>
      <c r="B14" s="85" t="s">
        <v>33</v>
      </c>
      <c r="C14" s="85" t="s">
        <v>34</v>
      </c>
      <c r="D14" s="85" t="s">
        <v>35</v>
      </c>
      <c r="E14" s="85" t="s">
        <v>24</v>
      </c>
      <c r="F14" s="84"/>
      <c r="G14" s="84"/>
    </row>
    <row r="15" spans="1:11" ht="15.75" thickBot="1" x14ac:dyDescent="0.3">
      <c r="A15" s="76" t="s">
        <v>0</v>
      </c>
      <c r="B15" s="77">
        <v>35.04</v>
      </c>
      <c r="C15" s="77">
        <v>59.06</v>
      </c>
      <c r="D15" s="77">
        <v>60.79</v>
      </c>
      <c r="E15" s="77">
        <v>41.86</v>
      </c>
      <c r="F15" s="84"/>
      <c r="G15" s="84"/>
    </row>
    <row r="16" spans="1:11" ht="15.75" thickBot="1" x14ac:dyDescent="0.3">
      <c r="A16" s="76" t="s">
        <v>1</v>
      </c>
      <c r="B16" s="77">
        <v>12.38</v>
      </c>
      <c r="C16" s="77">
        <v>2.16</v>
      </c>
      <c r="D16" s="77">
        <v>2.75</v>
      </c>
      <c r="E16" s="77">
        <v>9.61</v>
      </c>
      <c r="F16" s="84"/>
      <c r="G16" s="84"/>
    </row>
    <row r="17" spans="1:11" ht="15.75" thickBot="1" x14ac:dyDescent="0.3">
      <c r="A17" s="76" t="s">
        <v>12</v>
      </c>
      <c r="B17" s="77">
        <v>25.06</v>
      </c>
      <c r="C17" s="77">
        <v>10.96</v>
      </c>
      <c r="D17" s="77">
        <v>10.029999999999999</v>
      </c>
      <c r="E17" s="77">
        <v>21.15</v>
      </c>
      <c r="F17" s="84"/>
      <c r="G17" s="84"/>
    </row>
    <row r="18" spans="1:11" ht="15.75" thickBot="1" x14ac:dyDescent="0.3">
      <c r="A18" s="78" t="s">
        <v>13</v>
      </c>
      <c r="B18" s="79">
        <v>27.51</v>
      </c>
      <c r="C18" s="79">
        <v>27.83</v>
      </c>
      <c r="D18" s="79">
        <v>26.43</v>
      </c>
      <c r="E18" s="79">
        <v>27.38</v>
      </c>
      <c r="F18" s="84"/>
      <c r="G18" s="84"/>
    </row>
    <row r="19" spans="1:11" x14ac:dyDescent="0.25">
      <c r="A19" s="80" t="s">
        <v>71</v>
      </c>
      <c r="B19" s="81">
        <v>100</v>
      </c>
      <c r="C19" s="81">
        <v>100</v>
      </c>
      <c r="D19" s="81">
        <v>100</v>
      </c>
      <c r="E19" s="81">
        <v>100</v>
      </c>
      <c r="F19" s="84"/>
      <c r="G19" s="84"/>
    </row>
    <row r="20" spans="1:11" x14ac:dyDescent="0.25">
      <c r="A20" s="82" t="s">
        <v>72</v>
      </c>
      <c r="B20" s="83"/>
      <c r="C20" s="83"/>
      <c r="D20" s="83"/>
      <c r="E20" s="83"/>
      <c r="F20" s="83"/>
      <c r="G20" s="83"/>
      <c r="H20" s="83"/>
      <c r="I20" s="1"/>
      <c r="J20" s="1"/>
      <c r="K20" s="1"/>
    </row>
    <row r="21" spans="1:11" ht="27" customHeight="1" x14ac:dyDescent="0.25">
      <c r="A21" s="188" t="s">
        <v>129</v>
      </c>
      <c r="B21" s="188"/>
      <c r="C21" s="188"/>
      <c r="D21" s="188"/>
      <c r="E21" s="188"/>
      <c r="F21" s="188"/>
      <c r="G21" s="188"/>
      <c r="H21" s="188"/>
      <c r="I21" s="1"/>
      <c r="J21" s="1"/>
      <c r="K21" s="1"/>
    </row>
    <row r="22" spans="1:11" s="1" customFormat="1" x14ac:dyDescent="0.25">
      <c r="A22" s="22" t="s">
        <v>76</v>
      </c>
      <c r="B22" s="12"/>
    </row>
  </sheetData>
  <mergeCells count="4">
    <mergeCell ref="A21:H21"/>
    <mergeCell ref="A1:G1"/>
    <mergeCell ref="A10:H10"/>
    <mergeCell ref="A13:G13"/>
  </mergeCells>
  <hyperlinks>
    <hyperlink ref="A2"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RowHeight="15" x14ac:dyDescent="0.25"/>
  <cols>
    <col min="1" max="1" width="34.42578125" customWidth="1"/>
    <col min="2" max="2" width="10.28515625" customWidth="1"/>
    <col min="3" max="3" width="8.42578125" customWidth="1"/>
    <col min="4" max="4" width="9.28515625" customWidth="1"/>
  </cols>
  <sheetData>
    <row r="1" spans="1:4" ht="36.75" customHeight="1" thickBot="1" x14ac:dyDescent="0.3">
      <c r="A1" s="166" t="s">
        <v>61</v>
      </c>
      <c r="B1" s="166"/>
      <c r="C1" s="166"/>
      <c r="D1" s="166"/>
    </row>
    <row r="2" spans="1:4" ht="15.75" thickBot="1" x14ac:dyDescent="0.3">
      <c r="A2" s="167" t="s">
        <v>50</v>
      </c>
      <c r="B2" s="167"/>
      <c r="C2" s="167"/>
      <c r="D2" s="167"/>
    </row>
    <row r="3" spans="1:4" s="1" customFormat="1" ht="22.5" x14ac:dyDescent="0.25">
      <c r="A3" s="89"/>
      <c r="B3" s="58" t="s">
        <v>62</v>
      </c>
      <c r="C3" s="57"/>
      <c r="D3" s="57"/>
    </row>
    <row r="4" spans="1:4" x14ac:dyDescent="0.25">
      <c r="A4" s="164" t="s">
        <v>9</v>
      </c>
      <c r="B4" s="164"/>
      <c r="C4" s="13"/>
      <c r="D4" s="12"/>
    </row>
    <row r="5" spans="1:4" x14ac:dyDescent="0.25">
      <c r="A5" s="28" t="s">
        <v>0</v>
      </c>
      <c r="B5" s="59" t="s">
        <v>131</v>
      </c>
      <c r="C5" s="3"/>
      <c r="D5" s="60"/>
    </row>
    <row r="6" spans="1:4" x14ac:dyDescent="0.25">
      <c r="A6" s="28" t="s">
        <v>1</v>
      </c>
      <c r="B6" s="59" t="s">
        <v>132</v>
      </c>
      <c r="C6" s="21"/>
      <c r="D6" s="60"/>
    </row>
    <row r="7" spans="1:4" x14ac:dyDescent="0.25">
      <c r="A7" s="28" t="s">
        <v>12</v>
      </c>
      <c r="B7" s="59" t="s">
        <v>133</v>
      </c>
      <c r="C7" s="12"/>
      <c r="D7" s="60"/>
    </row>
    <row r="8" spans="1:4" x14ac:dyDescent="0.25">
      <c r="A8" s="28" t="s">
        <v>13</v>
      </c>
      <c r="B8" s="59" t="s">
        <v>134</v>
      </c>
      <c r="D8" s="60"/>
    </row>
    <row r="9" spans="1:4" x14ac:dyDescent="0.25">
      <c r="A9" s="165" t="s">
        <v>45</v>
      </c>
      <c r="B9" s="165"/>
    </row>
    <row r="10" spans="1:4" x14ac:dyDescent="0.25">
      <c r="A10" s="28" t="s">
        <v>53</v>
      </c>
      <c r="B10" s="59" t="s">
        <v>135</v>
      </c>
    </row>
    <row r="11" spans="1:4" x14ac:dyDescent="0.25">
      <c r="A11" s="28" t="s">
        <v>34</v>
      </c>
      <c r="B11" s="59" t="s">
        <v>136</v>
      </c>
    </row>
    <row r="12" spans="1:4" x14ac:dyDescent="0.25">
      <c r="A12" s="28" t="s">
        <v>54</v>
      </c>
      <c r="B12" s="59" t="s">
        <v>137</v>
      </c>
    </row>
    <row r="13" spans="1:4" ht="15" customHeight="1" x14ac:dyDescent="0.25">
      <c r="A13" s="27" t="s">
        <v>63</v>
      </c>
      <c r="B13" s="27" t="s">
        <v>138</v>
      </c>
    </row>
    <row r="14" spans="1:4" s="1" customFormat="1" ht="12.75" customHeight="1" x14ac:dyDescent="0.25">
      <c r="A14" s="27" t="s">
        <v>64</v>
      </c>
      <c r="B14" s="27" t="s">
        <v>139</v>
      </c>
    </row>
    <row r="15" spans="1:4" x14ac:dyDescent="0.25">
      <c r="A15" s="21" t="s">
        <v>18</v>
      </c>
      <c r="B15" s="3"/>
    </row>
    <row r="16" spans="1:4" x14ac:dyDescent="0.25">
      <c r="A16" s="22" t="s">
        <v>76</v>
      </c>
      <c r="B16" s="12"/>
    </row>
  </sheetData>
  <mergeCells count="4">
    <mergeCell ref="A4:B4"/>
    <mergeCell ref="A9:B9"/>
    <mergeCell ref="A1:D1"/>
    <mergeCell ref="A2:D2"/>
  </mergeCells>
  <hyperlinks>
    <hyperlink ref="A2:D2" location="Sommaire!A1" display="Retour au sommair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A3" sqref="A3:B14"/>
    </sheetView>
  </sheetViews>
  <sheetFormatPr baseColWidth="10" defaultRowHeight="15" x14ac:dyDescent="0.25"/>
  <cols>
    <col min="1" max="1" width="34.42578125" style="114" customWidth="1"/>
    <col min="2" max="2" width="10.28515625" style="114" customWidth="1"/>
    <col min="3" max="3" width="8.42578125" style="114" customWidth="1"/>
    <col min="4" max="4" width="9.28515625" style="114" customWidth="1"/>
    <col min="5" max="16384" width="11.42578125" style="114"/>
  </cols>
  <sheetData>
    <row r="1" spans="1:16" ht="36.75" customHeight="1" thickBot="1" x14ac:dyDescent="0.3">
      <c r="A1" s="166" t="s">
        <v>61</v>
      </c>
      <c r="B1" s="166"/>
      <c r="C1" s="166"/>
      <c r="D1" s="166"/>
    </row>
    <row r="2" spans="1:16" ht="15.75" thickBot="1" x14ac:dyDescent="0.3">
      <c r="A2" s="167" t="s">
        <v>50</v>
      </c>
      <c r="B2" s="167"/>
      <c r="C2" s="167"/>
      <c r="D2" s="167"/>
    </row>
    <row r="3" spans="1:16" ht="22.5" x14ac:dyDescent="0.25">
      <c r="A3" s="89"/>
      <c r="B3" s="58" t="s">
        <v>62</v>
      </c>
      <c r="C3" s="57"/>
      <c r="D3" s="57"/>
    </row>
    <row r="4" spans="1:16" x14ac:dyDescent="0.25">
      <c r="A4" s="164" t="s">
        <v>9</v>
      </c>
      <c r="B4" s="164"/>
      <c r="C4" s="13"/>
      <c r="D4" s="12"/>
      <c r="G4" s="92">
        <v>35.650617708628133</v>
      </c>
      <c r="H4" s="92">
        <v>39.964784902557966</v>
      </c>
      <c r="J4" s="114">
        <f>H4-G4</f>
        <v>4.3141671939298334</v>
      </c>
      <c r="L4" s="114">
        <f>ROUND(H4,0)</f>
        <v>40</v>
      </c>
      <c r="N4" s="114">
        <f t="shared" ref="N4:N14" si="0">ROUND(J4,0)</f>
        <v>4</v>
      </c>
      <c r="P4" s="114" t="str">
        <f>L4&amp;" (+"&amp;N4&amp;")"</f>
        <v>40 (+4)</v>
      </c>
    </row>
    <row r="5" spans="1:16" x14ac:dyDescent="0.25">
      <c r="A5" s="28" t="s">
        <v>0</v>
      </c>
      <c r="B5" s="59" t="s">
        <v>131</v>
      </c>
      <c r="C5" s="3"/>
      <c r="D5" s="60"/>
      <c r="G5" s="92">
        <v>36.545792276933469</v>
      </c>
      <c r="H5" s="92">
        <v>38.445117279364659</v>
      </c>
      <c r="J5" s="114">
        <f t="shared" ref="J5:J14" si="1">H5-G5</f>
        <v>1.8993250024311905</v>
      </c>
      <c r="L5" s="114">
        <f t="shared" ref="L5:L14" si="2">ROUND(H5,0)</f>
        <v>38</v>
      </c>
      <c r="N5" s="114">
        <f t="shared" si="0"/>
        <v>2</v>
      </c>
      <c r="P5" s="114" t="str">
        <f t="shared" ref="P5:P14" si="3">L5&amp;" (+"&amp;N5&amp;")"</f>
        <v>38 (+2)</v>
      </c>
    </row>
    <row r="6" spans="1:16" x14ac:dyDescent="0.25">
      <c r="A6" s="28" t="s">
        <v>1</v>
      </c>
      <c r="B6" s="59" t="s">
        <v>132</v>
      </c>
      <c r="C6" s="21"/>
      <c r="D6" s="60"/>
      <c r="G6" s="92">
        <v>30.382041373228176</v>
      </c>
      <c r="H6" s="92">
        <v>33.356200464513421</v>
      </c>
      <c r="J6" s="114">
        <f t="shared" si="1"/>
        <v>2.9741590912852445</v>
      </c>
      <c r="L6" s="114">
        <f t="shared" si="2"/>
        <v>33</v>
      </c>
      <c r="N6" s="114">
        <f t="shared" si="0"/>
        <v>3</v>
      </c>
      <c r="P6" s="114" t="str">
        <f t="shared" si="3"/>
        <v>33 (+3)</v>
      </c>
    </row>
    <row r="7" spans="1:16" x14ac:dyDescent="0.25">
      <c r="A7" s="28" t="s">
        <v>12</v>
      </c>
      <c r="B7" s="59" t="s">
        <v>133</v>
      </c>
      <c r="C7" s="12"/>
      <c r="D7" s="60"/>
      <c r="G7" s="92">
        <v>39.448097987219576</v>
      </c>
      <c r="H7" s="92">
        <v>41.621103415973167</v>
      </c>
      <c r="J7" s="114">
        <f t="shared" si="1"/>
        <v>2.1730054287535907</v>
      </c>
      <c r="L7" s="114">
        <f t="shared" si="2"/>
        <v>42</v>
      </c>
      <c r="N7" s="114">
        <f t="shared" si="0"/>
        <v>2</v>
      </c>
      <c r="P7" s="114" t="str">
        <f t="shared" si="3"/>
        <v>42 (+2)</v>
      </c>
    </row>
    <row r="8" spans="1:16" x14ac:dyDescent="0.25">
      <c r="A8" s="28" t="s">
        <v>13</v>
      </c>
      <c r="B8" s="59" t="s">
        <v>134</v>
      </c>
      <c r="D8" s="60"/>
    </row>
    <row r="9" spans="1:16" x14ac:dyDescent="0.25">
      <c r="A9" s="165" t="s">
        <v>45</v>
      </c>
      <c r="B9" s="165"/>
    </row>
    <row r="10" spans="1:16" x14ac:dyDescent="0.25">
      <c r="A10" s="28" t="s">
        <v>53</v>
      </c>
      <c r="B10" s="59" t="s">
        <v>135</v>
      </c>
      <c r="G10" s="114">
        <v>41.697979029999999</v>
      </c>
      <c r="H10" s="114">
        <v>44.489460530000002</v>
      </c>
      <c r="J10" s="114">
        <f t="shared" si="1"/>
        <v>2.7914815000000033</v>
      </c>
      <c r="L10" s="114">
        <f t="shared" si="2"/>
        <v>44</v>
      </c>
      <c r="N10" s="114">
        <f t="shared" si="0"/>
        <v>3</v>
      </c>
      <c r="P10" s="114" t="str">
        <f t="shared" si="3"/>
        <v>44 (+3)</v>
      </c>
    </row>
    <row r="11" spans="1:16" x14ac:dyDescent="0.25">
      <c r="A11" s="28" t="s">
        <v>34</v>
      </c>
      <c r="B11" s="59" t="s">
        <v>136</v>
      </c>
      <c r="G11" s="114">
        <v>17.542738610000001</v>
      </c>
      <c r="H11" s="114">
        <v>21.44051327</v>
      </c>
      <c r="J11" s="114">
        <f t="shared" si="1"/>
        <v>3.8977746599999996</v>
      </c>
      <c r="L11" s="114">
        <f t="shared" si="2"/>
        <v>21</v>
      </c>
      <c r="N11" s="114">
        <f t="shared" si="0"/>
        <v>4</v>
      </c>
      <c r="P11" s="114" t="str">
        <f t="shared" si="3"/>
        <v>21 (+4)</v>
      </c>
    </row>
    <row r="12" spans="1:16" x14ac:dyDescent="0.25">
      <c r="A12" s="28" t="s">
        <v>54</v>
      </c>
      <c r="B12" s="59" t="s">
        <v>137</v>
      </c>
      <c r="G12" s="114">
        <v>13.43567741</v>
      </c>
      <c r="H12" s="114">
        <v>15.682777</v>
      </c>
      <c r="J12" s="114">
        <f t="shared" si="1"/>
        <v>2.2470995899999995</v>
      </c>
      <c r="L12" s="114">
        <f t="shared" si="2"/>
        <v>16</v>
      </c>
      <c r="N12" s="114">
        <f t="shared" si="0"/>
        <v>2</v>
      </c>
      <c r="P12" s="114" t="str">
        <f t="shared" si="3"/>
        <v>16 (+2)</v>
      </c>
    </row>
    <row r="13" spans="1:16" ht="15" customHeight="1" x14ac:dyDescent="0.25">
      <c r="A13" s="27" t="s">
        <v>63</v>
      </c>
      <c r="B13" s="27" t="s">
        <v>138</v>
      </c>
      <c r="G13" s="84">
        <v>35.781218833281464</v>
      </c>
      <c r="H13" s="84">
        <v>39.045745761505955</v>
      </c>
      <c r="J13" s="114">
        <f t="shared" si="1"/>
        <v>3.2645269282244911</v>
      </c>
      <c r="L13" s="114">
        <f t="shared" si="2"/>
        <v>39</v>
      </c>
      <c r="N13" s="114">
        <f t="shared" si="0"/>
        <v>3</v>
      </c>
      <c r="P13" s="114" t="str">
        <f t="shared" si="3"/>
        <v>39 (+3)</v>
      </c>
    </row>
    <row r="14" spans="1:16" ht="12.75" customHeight="1" x14ac:dyDescent="0.25">
      <c r="A14" s="27" t="s">
        <v>64</v>
      </c>
      <c r="B14" s="27" t="s">
        <v>139</v>
      </c>
      <c r="G14" s="114">
        <v>26.86075666</v>
      </c>
      <c r="H14" s="114">
        <v>33.096137659999997</v>
      </c>
      <c r="J14" s="114">
        <f t="shared" si="1"/>
        <v>6.2353809999999967</v>
      </c>
      <c r="L14" s="114">
        <f t="shared" si="2"/>
        <v>33</v>
      </c>
      <c r="N14" s="114">
        <f t="shared" si="0"/>
        <v>6</v>
      </c>
      <c r="P14" s="114" t="str">
        <f t="shared" si="3"/>
        <v>33 (+6)</v>
      </c>
    </row>
    <row r="15" spans="1:16" x14ac:dyDescent="0.25">
      <c r="A15" s="21" t="s">
        <v>18</v>
      </c>
      <c r="B15" s="3"/>
    </row>
    <row r="16" spans="1:16" x14ac:dyDescent="0.25">
      <c r="A16" s="22" t="s">
        <v>76</v>
      </c>
      <c r="B16" s="12"/>
    </row>
  </sheetData>
  <mergeCells count="4">
    <mergeCell ref="A1:D1"/>
    <mergeCell ref="A2:D2"/>
    <mergeCell ref="A4:B4"/>
    <mergeCell ref="A9:B9"/>
  </mergeCells>
  <hyperlinks>
    <hyperlink ref="A2:D2"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baseColWidth="10" defaultRowHeight="15" x14ac:dyDescent="0.25"/>
  <sheetData>
    <row r="1" spans="1:7" ht="27.75" customHeight="1" thickBot="1" x14ac:dyDescent="0.3">
      <c r="A1" s="166" t="s">
        <v>215</v>
      </c>
      <c r="B1" s="166"/>
      <c r="C1" s="166"/>
      <c r="D1" s="166"/>
      <c r="E1" s="166"/>
      <c r="F1" s="166"/>
      <c r="G1" s="166"/>
    </row>
    <row r="2" spans="1:7" ht="15.75" thickBot="1" x14ac:dyDescent="0.3">
      <c r="A2" s="167" t="s">
        <v>50</v>
      </c>
      <c r="B2" s="167"/>
      <c r="C2" s="167"/>
      <c r="D2" s="167"/>
      <c r="E2" s="12"/>
      <c r="F2" s="12"/>
      <c r="G2" s="12"/>
    </row>
    <row r="3" spans="1:7" ht="15.75" thickBot="1" x14ac:dyDescent="0.3">
      <c r="A3" s="183" t="s">
        <v>9</v>
      </c>
      <c r="B3" s="185" t="s">
        <v>33</v>
      </c>
      <c r="C3" s="186"/>
      <c r="D3" s="185" t="s">
        <v>34</v>
      </c>
      <c r="E3" s="186"/>
      <c r="F3" s="185" t="s">
        <v>35</v>
      </c>
      <c r="G3" s="186"/>
    </row>
    <row r="4" spans="1:7" x14ac:dyDescent="0.25">
      <c r="A4" s="190"/>
      <c r="B4" s="27" t="s">
        <v>3</v>
      </c>
      <c r="C4" s="27" t="s">
        <v>4</v>
      </c>
      <c r="D4" s="27" t="s">
        <v>3</v>
      </c>
      <c r="E4" s="27" t="s">
        <v>4</v>
      </c>
      <c r="F4" s="27" t="s">
        <v>3</v>
      </c>
      <c r="G4" s="27" t="s">
        <v>4</v>
      </c>
    </row>
    <row r="5" spans="1:7" x14ac:dyDescent="0.25">
      <c r="A5" s="28" t="s">
        <v>5</v>
      </c>
      <c r="B5" s="46" t="s">
        <v>140</v>
      </c>
      <c r="C5" s="46" t="s">
        <v>152</v>
      </c>
      <c r="D5" s="47" t="s">
        <v>38</v>
      </c>
      <c r="E5" s="46" t="s">
        <v>41</v>
      </c>
      <c r="F5" s="46" t="s">
        <v>55</v>
      </c>
      <c r="G5" s="47" t="s">
        <v>141</v>
      </c>
    </row>
    <row r="6" spans="1:7" x14ac:dyDescent="0.25">
      <c r="A6" s="28" t="s">
        <v>6</v>
      </c>
      <c r="B6" s="46" t="s">
        <v>79</v>
      </c>
      <c r="C6" s="46" t="s">
        <v>153</v>
      </c>
      <c r="D6" s="47" t="s">
        <v>80</v>
      </c>
      <c r="E6" s="46" t="s">
        <v>154</v>
      </c>
      <c r="F6" s="46" t="s">
        <v>142</v>
      </c>
      <c r="G6" s="47" t="s">
        <v>143</v>
      </c>
    </row>
    <row r="7" spans="1:7" x14ac:dyDescent="0.25">
      <c r="A7" s="28" t="s">
        <v>7</v>
      </c>
      <c r="B7" s="46" t="s">
        <v>144</v>
      </c>
      <c r="C7" s="46" t="s">
        <v>39</v>
      </c>
      <c r="D7" s="47" t="s">
        <v>145</v>
      </c>
      <c r="E7" s="46" t="s">
        <v>155</v>
      </c>
      <c r="F7" s="46" t="s">
        <v>146</v>
      </c>
      <c r="G7" s="47" t="s">
        <v>156</v>
      </c>
    </row>
    <row r="8" spans="1:7" ht="15.75" thickBot="1" x14ac:dyDescent="0.3">
      <c r="A8" s="28" t="s">
        <v>8</v>
      </c>
      <c r="B8" s="46" t="s">
        <v>148</v>
      </c>
      <c r="C8" s="46" t="s">
        <v>149</v>
      </c>
      <c r="D8" s="47" t="s">
        <v>146</v>
      </c>
      <c r="E8" s="46" t="s">
        <v>93</v>
      </c>
      <c r="F8" s="46" t="s">
        <v>150</v>
      </c>
      <c r="G8" s="47" t="s">
        <v>151</v>
      </c>
    </row>
    <row r="9" spans="1:7" x14ac:dyDescent="0.25">
      <c r="A9" s="55" t="s">
        <v>24</v>
      </c>
      <c r="B9" s="55" t="s">
        <v>86</v>
      </c>
      <c r="C9" s="55" t="s">
        <v>88</v>
      </c>
      <c r="D9" s="55" t="s">
        <v>38</v>
      </c>
      <c r="E9" s="55" t="s">
        <v>41</v>
      </c>
      <c r="F9" s="55" t="s">
        <v>87</v>
      </c>
      <c r="G9" s="55" t="s">
        <v>89</v>
      </c>
    </row>
    <row r="10" spans="1:7" x14ac:dyDescent="0.25">
      <c r="A10" s="21" t="s">
        <v>2</v>
      </c>
      <c r="B10" s="13"/>
      <c r="C10" s="13"/>
      <c r="D10" s="12"/>
      <c r="E10" s="12"/>
      <c r="F10" s="12"/>
      <c r="G10" s="12"/>
    </row>
    <row r="11" spans="1:7" x14ac:dyDescent="0.25">
      <c r="A11" s="48" t="s">
        <v>157</v>
      </c>
      <c r="B11" s="21"/>
      <c r="C11" s="21"/>
      <c r="D11" s="21"/>
      <c r="E11" s="21"/>
      <c r="F11" s="21"/>
      <c r="G11" s="21"/>
    </row>
    <row r="12" spans="1:7" x14ac:dyDescent="0.25">
      <c r="A12" s="22" t="s">
        <v>76</v>
      </c>
      <c r="B12" s="12"/>
      <c r="C12" s="12"/>
      <c r="D12" s="12"/>
      <c r="E12" s="12"/>
      <c r="F12" s="12"/>
      <c r="G12" s="12"/>
    </row>
    <row r="14" spans="1:7" x14ac:dyDescent="0.25">
      <c r="B14" s="114"/>
      <c r="C14" s="114"/>
      <c r="D14" s="114"/>
      <c r="E14" s="114"/>
      <c r="F14" s="114"/>
      <c r="G14" s="114"/>
    </row>
  </sheetData>
  <mergeCells count="6">
    <mergeCell ref="A1:G1"/>
    <mergeCell ref="A2:D2"/>
    <mergeCell ref="A3:A4"/>
    <mergeCell ref="B3:C3"/>
    <mergeCell ref="D3:E3"/>
    <mergeCell ref="F3:G3"/>
  </mergeCells>
  <hyperlinks>
    <hyperlink ref="A2:D2" location="Sommaire!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election activeCell="B5" sqref="B5:G9"/>
    </sheetView>
  </sheetViews>
  <sheetFormatPr baseColWidth="10" defaultRowHeight="15" x14ac:dyDescent="0.25"/>
  <cols>
    <col min="1" max="16384" width="11.42578125" style="114"/>
  </cols>
  <sheetData>
    <row r="1" spans="1:22" ht="27.75" customHeight="1" thickBot="1" x14ac:dyDescent="0.3">
      <c r="A1" s="166" t="s">
        <v>65</v>
      </c>
      <c r="B1" s="166"/>
      <c r="C1" s="166"/>
      <c r="D1" s="166"/>
      <c r="E1" s="166"/>
      <c r="F1" s="166"/>
      <c r="G1" s="166"/>
    </row>
    <row r="2" spans="1:22" ht="15.75" thickBot="1" x14ac:dyDescent="0.3">
      <c r="A2" s="167" t="s">
        <v>50</v>
      </c>
      <c r="B2" s="167"/>
      <c r="C2" s="167"/>
      <c r="D2" s="167"/>
      <c r="E2" s="12"/>
      <c r="F2" s="12"/>
      <c r="G2" s="12"/>
    </row>
    <row r="3" spans="1:22" ht="15.75" thickBot="1" x14ac:dyDescent="0.3">
      <c r="A3" s="183" t="s">
        <v>9</v>
      </c>
      <c r="B3" s="185" t="s">
        <v>33</v>
      </c>
      <c r="C3" s="186"/>
      <c r="D3" s="185" t="s">
        <v>34</v>
      </c>
      <c r="E3" s="186"/>
      <c r="F3" s="185" t="s">
        <v>35</v>
      </c>
      <c r="G3" s="186"/>
    </row>
    <row r="4" spans="1:22" x14ac:dyDescent="0.25">
      <c r="A4" s="190"/>
      <c r="B4" s="27" t="s">
        <v>3</v>
      </c>
      <c r="C4" s="27" t="s">
        <v>4</v>
      </c>
      <c r="D4" s="27" t="s">
        <v>3</v>
      </c>
      <c r="E4" s="27" t="s">
        <v>4</v>
      </c>
      <c r="F4" s="27" t="s">
        <v>3</v>
      </c>
      <c r="G4" s="27" t="s">
        <v>4</v>
      </c>
    </row>
    <row r="5" spans="1:22" x14ac:dyDescent="0.25">
      <c r="A5" s="28" t="s">
        <v>5</v>
      </c>
      <c r="B5" s="46" t="s">
        <v>140</v>
      </c>
      <c r="C5" s="46" t="s">
        <v>152</v>
      </c>
      <c r="D5" s="47" t="s">
        <v>38</v>
      </c>
      <c r="E5" s="46" t="s">
        <v>41</v>
      </c>
      <c r="F5" s="46" t="s">
        <v>55</v>
      </c>
      <c r="G5" s="47" t="s">
        <v>141</v>
      </c>
    </row>
    <row r="6" spans="1:22" x14ac:dyDescent="0.25">
      <c r="A6" s="28" t="s">
        <v>6</v>
      </c>
      <c r="B6" s="46" t="s">
        <v>79</v>
      </c>
      <c r="C6" s="46" t="s">
        <v>153</v>
      </c>
      <c r="D6" s="47" t="s">
        <v>80</v>
      </c>
      <c r="E6" s="46" t="s">
        <v>154</v>
      </c>
      <c r="F6" s="46" t="s">
        <v>142</v>
      </c>
      <c r="G6" s="47" t="s">
        <v>143</v>
      </c>
    </row>
    <row r="7" spans="1:22" x14ac:dyDescent="0.25">
      <c r="A7" s="28" t="s">
        <v>7</v>
      </c>
      <c r="B7" s="46" t="s">
        <v>144</v>
      </c>
      <c r="C7" s="46" t="s">
        <v>39</v>
      </c>
      <c r="D7" s="47" t="s">
        <v>145</v>
      </c>
      <c r="E7" s="46" t="s">
        <v>155</v>
      </c>
      <c r="F7" s="46" t="s">
        <v>146</v>
      </c>
      <c r="G7" s="47" t="s">
        <v>156</v>
      </c>
    </row>
    <row r="8" spans="1:22" ht="15.75" thickBot="1" x14ac:dyDescent="0.3">
      <c r="A8" s="28" t="s">
        <v>8</v>
      </c>
      <c r="B8" s="46" t="s">
        <v>148</v>
      </c>
      <c r="C8" s="46" t="s">
        <v>149</v>
      </c>
      <c r="D8" s="47" t="s">
        <v>146</v>
      </c>
      <c r="E8" s="46" t="s">
        <v>93</v>
      </c>
      <c r="F8" s="46" t="s">
        <v>150</v>
      </c>
      <c r="G8" s="47" t="s">
        <v>151</v>
      </c>
    </row>
    <row r="9" spans="1:22" x14ac:dyDescent="0.25">
      <c r="A9" s="88" t="s">
        <v>24</v>
      </c>
      <c r="B9" s="88" t="s">
        <v>86</v>
      </c>
      <c r="C9" s="88" t="s">
        <v>88</v>
      </c>
      <c r="D9" s="88" t="s">
        <v>38</v>
      </c>
      <c r="E9" s="88" t="s">
        <v>41</v>
      </c>
      <c r="F9" s="88" t="s">
        <v>87</v>
      </c>
      <c r="G9" s="88" t="s">
        <v>89</v>
      </c>
    </row>
    <row r="10" spans="1:22" x14ac:dyDescent="0.25">
      <c r="A10" s="21" t="s">
        <v>2</v>
      </c>
      <c r="B10" s="13"/>
      <c r="C10" s="13"/>
      <c r="D10" s="12"/>
      <c r="E10" s="12"/>
      <c r="F10" s="12"/>
      <c r="G10" s="12"/>
    </row>
    <row r="11" spans="1:22" x14ac:dyDescent="0.25">
      <c r="A11" s="48" t="s">
        <v>78</v>
      </c>
      <c r="B11" s="21"/>
      <c r="C11" s="21"/>
      <c r="D11" s="21"/>
      <c r="E11" s="21"/>
      <c r="F11" s="21"/>
      <c r="G11" s="21"/>
    </row>
    <row r="12" spans="1:22" x14ac:dyDescent="0.25">
      <c r="A12" s="22" t="s">
        <v>76</v>
      </c>
      <c r="B12" s="12"/>
      <c r="C12" s="12"/>
      <c r="D12" s="12"/>
      <c r="E12" s="12"/>
      <c r="F12" s="12"/>
      <c r="G12" s="12"/>
    </row>
    <row r="15" spans="1:22" x14ac:dyDescent="0.25">
      <c r="B15" s="114">
        <v>87.644264426377063</v>
      </c>
      <c r="C15" s="92">
        <v>93.780883495003607</v>
      </c>
      <c r="D15" s="92">
        <v>90.702204847908348</v>
      </c>
      <c r="E15" s="92">
        <v>95.221993806124686</v>
      </c>
      <c r="F15" s="92">
        <v>92.741013794177249</v>
      </c>
      <c r="G15" s="92">
        <v>96.56113972777311</v>
      </c>
      <c r="J15" s="114">
        <f>B22-B15</f>
        <v>3.1322621930333412</v>
      </c>
      <c r="K15" s="114">
        <f t="shared" ref="K15:O19" si="0">C22-C15</f>
        <v>-0.24563043051141165</v>
      </c>
      <c r="L15" s="114">
        <f t="shared" si="0"/>
        <v>2.8580892778236091</v>
      </c>
      <c r="M15" s="114">
        <f t="shared" si="0"/>
        <v>1.231106081072312</v>
      </c>
      <c r="N15" s="114">
        <f t="shared" si="0"/>
        <v>1.7444891311017869</v>
      </c>
      <c r="O15" s="114">
        <f t="shared" si="0"/>
        <v>0.18647258324183724</v>
      </c>
      <c r="Q15" s="114">
        <f>ROUND(J15,0)</f>
        <v>3</v>
      </c>
      <c r="R15" s="114">
        <f>ROUND(K15,1)</f>
        <v>-0.2</v>
      </c>
      <c r="S15" s="114">
        <f t="shared" ref="S15:U16" si="1">ROUND(L15,0)</f>
        <v>3</v>
      </c>
      <c r="T15" s="114">
        <f t="shared" si="1"/>
        <v>1</v>
      </c>
      <c r="U15" s="114">
        <f t="shared" si="1"/>
        <v>2</v>
      </c>
      <c r="V15" s="114">
        <f>ROUND(O15,1)</f>
        <v>0.2</v>
      </c>
    </row>
    <row r="16" spans="1:22" x14ac:dyDescent="0.25">
      <c r="B16" s="114">
        <v>80.522306148919427</v>
      </c>
      <c r="C16" s="92">
        <v>88.354251631498784</v>
      </c>
      <c r="D16" s="92">
        <v>85.363800221541538</v>
      </c>
      <c r="E16" s="92">
        <v>93.696692524849553</v>
      </c>
      <c r="F16" s="92">
        <v>91.473800360051428</v>
      </c>
      <c r="G16" s="92">
        <v>94.705031199549182</v>
      </c>
      <c r="J16" s="114">
        <f t="shared" ref="J16:J19" si="2">B23-B16</f>
        <v>5.0403513197826442</v>
      </c>
      <c r="K16" s="114">
        <f t="shared" si="0"/>
        <v>-0.10078571781706103</v>
      </c>
      <c r="L16" s="114">
        <f t="shared" si="0"/>
        <v>3.700093604778246</v>
      </c>
      <c r="M16" s="114">
        <f t="shared" si="0"/>
        <v>-2.9608207046813817</v>
      </c>
      <c r="N16" s="114">
        <f t="shared" si="0"/>
        <v>6.0147289064503582</v>
      </c>
      <c r="O16" s="114">
        <f t="shared" si="0"/>
        <v>4.0795373697091293</v>
      </c>
      <c r="Q16" s="114">
        <f>ROUND(J16,0)</f>
        <v>5</v>
      </c>
      <c r="R16" s="114">
        <f>ROUND(K16,1)</f>
        <v>-0.1</v>
      </c>
      <c r="S16" s="114">
        <f t="shared" si="1"/>
        <v>4</v>
      </c>
      <c r="T16" s="114">
        <f t="shared" si="1"/>
        <v>-3</v>
      </c>
      <c r="U16" s="114">
        <f t="shared" si="1"/>
        <v>6</v>
      </c>
      <c r="V16" s="114">
        <f>ROUND(O16,0)</f>
        <v>4</v>
      </c>
    </row>
    <row r="17" spans="2:23" x14ac:dyDescent="0.25">
      <c r="B17" s="114">
        <v>84.203853624565099</v>
      </c>
      <c r="C17" s="92">
        <v>90.312510748037951</v>
      </c>
      <c r="D17" s="92">
        <v>85.237329465263201</v>
      </c>
      <c r="E17" s="92">
        <v>93.901611934863993</v>
      </c>
      <c r="F17" s="92">
        <v>92.602772862283302</v>
      </c>
      <c r="G17" s="92">
        <v>97.066338431153937</v>
      </c>
      <c r="J17" s="114">
        <f t="shared" si="2"/>
        <v>3.7851997761066656</v>
      </c>
      <c r="K17" s="114">
        <f t="shared" si="0"/>
        <v>0.58029342791321881</v>
      </c>
      <c r="L17" s="114">
        <f t="shared" si="0"/>
        <v>8.1912201804201459</v>
      </c>
      <c r="M17" s="114">
        <f t="shared" si="0"/>
        <v>-0.40326669079306043</v>
      </c>
      <c r="N17" s="114">
        <f t="shared" si="0"/>
        <v>2.4975072469844832</v>
      </c>
      <c r="O17" s="114">
        <f t="shared" si="0"/>
        <v>-1.6485636856784538</v>
      </c>
      <c r="Q17" s="114">
        <f>ROUND(J17,0)</f>
        <v>4</v>
      </c>
      <c r="R17" s="114">
        <f>ROUND(K17,0)</f>
        <v>1</v>
      </c>
      <c r="S17" s="114">
        <f>ROUND(L17,0)</f>
        <v>8</v>
      </c>
      <c r="T17" s="114">
        <f>ROUND(M17,1)</f>
        <v>-0.4</v>
      </c>
      <c r="U17" s="114">
        <f>ROUND(N17,0)</f>
        <v>2</v>
      </c>
      <c r="V17" s="114">
        <f>ROUND(O17,0)</f>
        <v>-2</v>
      </c>
    </row>
    <row r="18" spans="2:23" x14ac:dyDescent="0.25">
      <c r="B18" s="114">
        <v>85.304597196756148</v>
      </c>
      <c r="C18" s="92">
        <v>91.063313059679288</v>
      </c>
      <c r="D18" s="92">
        <v>92.306347335353962</v>
      </c>
      <c r="E18" s="92">
        <v>96.882941390457319</v>
      </c>
      <c r="F18" s="92">
        <v>91.691390502977612</v>
      </c>
      <c r="G18" s="92">
        <v>96.209000390552546</v>
      </c>
      <c r="J18" s="114">
        <f t="shared" si="2"/>
        <v>1.6002313169447149</v>
      </c>
      <c r="K18" s="114">
        <f t="shared" si="0"/>
        <v>1.1286566854634685</v>
      </c>
      <c r="L18" s="114">
        <f t="shared" si="0"/>
        <v>2.3696160159380071</v>
      </c>
      <c r="M18" s="114">
        <f t="shared" si="0"/>
        <v>7.8852351544227872E-2</v>
      </c>
      <c r="N18" s="114">
        <f t="shared" si="0"/>
        <v>4.2939809922258263</v>
      </c>
      <c r="O18" s="114">
        <f t="shared" si="0"/>
        <v>1.7539299055745943</v>
      </c>
      <c r="Q18" s="114">
        <f>ROUND(J18,0)</f>
        <v>2</v>
      </c>
      <c r="R18" s="114">
        <f>ROUND(K18,0)</f>
        <v>1</v>
      </c>
      <c r="S18" s="114">
        <f>ROUND(L18,0)</f>
        <v>2</v>
      </c>
      <c r="T18" s="114">
        <f>ROUND(M18,1)</f>
        <v>0.1</v>
      </c>
      <c r="U18" s="114">
        <f>ROUND(N18,0)</f>
        <v>4</v>
      </c>
      <c r="V18" s="114">
        <f>ROUND(O18,0)</f>
        <v>2</v>
      </c>
    </row>
    <row r="19" spans="2:23" x14ac:dyDescent="0.25">
      <c r="B19" s="113">
        <v>85.260883500596037</v>
      </c>
      <c r="C19" s="113">
        <v>91.508202067270588</v>
      </c>
      <c r="D19" s="114">
        <v>90.366224787453518</v>
      </c>
      <c r="E19" s="114">
        <v>95.480324242372163</v>
      </c>
      <c r="F19" s="114">
        <v>92.457418916632847</v>
      </c>
      <c r="G19" s="114">
        <v>96.47075144839323</v>
      </c>
      <c r="J19" s="114">
        <f t="shared" si="2"/>
        <v>3.0601632676790729</v>
      </c>
      <c r="K19" s="114">
        <f t="shared" si="0"/>
        <v>0.33152851123487892</v>
      </c>
      <c r="L19" s="114">
        <f t="shared" si="0"/>
        <v>3.4039554268850338</v>
      </c>
      <c r="M19" s="114">
        <f t="shared" si="0"/>
        <v>0.68137212916224144</v>
      </c>
      <c r="N19" s="114">
        <f t="shared" si="0"/>
        <v>2.579692728547812</v>
      </c>
      <c r="O19" s="114">
        <f t="shared" si="0"/>
        <v>0.56331630225491836</v>
      </c>
      <c r="Q19" s="114">
        <f>ROUND(J19,0)</f>
        <v>3</v>
      </c>
      <c r="R19" s="114">
        <f>ROUND(K19,1)</f>
        <v>0.3</v>
      </c>
      <c r="S19" s="114">
        <f>ROUND(L19,0)</f>
        <v>3</v>
      </c>
      <c r="T19" s="114">
        <f>ROUND(M19,0)</f>
        <v>1</v>
      </c>
      <c r="U19" s="114">
        <f>ROUND(N19,0)</f>
        <v>3</v>
      </c>
      <c r="V19" s="114">
        <f>ROUND(O19,0)</f>
        <v>1</v>
      </c>
    </row>
    <row r="22" spans="2:23" x14ac:dyDescent="0.25">
      <c r="B22" s="92">
        <v>90.776526619410404</v>
      </c>
      <c r="C22" s="92">
        <v>93.535253064492196</v>
      </c>
      <c r="D22" s="92">
        <v>93.560294125731957</v>
      </c>
      <c r="E22" s="92">
        <v>96.453099887196998</v>
      </c>
      <c r="F22" s="92">
        <v>94.485502925279036</v>
      </c>
      <c r="G22" s="92">
        <v>96.747612311014947</v>
      </c>
      <c r="J22" s="114" t="str">
        <f>B29&amp;" (+"&amp;Q15&amp;")"</f>
        <v>91 (+3)</v>
      </c>
      <c r="K22" s="114" t="str">
        <f t="shared" ref="K22:O26" si="3">C29&amp;" (+"&amp;R15&amp;")"</f>
        <v>94 (+-0,2)</v>
      </c>
      <c r="L22" s="114" t="str">
        <f t="shared" si="3"/>
        <v>94 (+3)</v>
      </c>
      <c r="M22" s="114" t="str">
        <f t="shared" si="3"/>
        <v>96 (+1)</v>
      </c>
      <c r="N22" s="114" t="str">
        <f t="shared" si="3"/>
        <v>94 (+2)</v>
      </c>
      <c r="O22" s="114" t="str">
        <f t="shared" si="3"/>
        <v>97 (+0,2)</v>
      </c>
      <c r="R22" s="114" t="s">
        <v>140</v>
      </c>
      <c r="S22" s="114" t="s">
        <v>152</v>
      </c>
      <c r="T22" s="114" t="s">
        <v>38</v>
      </c>
      <c r="U22" s="114" t="s">
        <v>41</v>
      </c>
      <c r="V22" s="114" t="s">
        <v>55</v>
      </c>
      <c r="W22" s="114" t="s">
        <v>141</v>
      </c>
    </row>
    <row r="23" spans="2:23" x14ac:dyDescent="0.25">
      <c r="B23" s="92">
        <v>85.562657468702071</v>
      </c>
      <c r="C23" s="92">
        <v>88.253465913681723</v>
      </c>
      <c r="D23" s="92">
        <v>89.063893826319784</v>
      </c>
      <c r="E23" s="92">
        <v>90.735871820168171</v>
      </c>
      <c r="F23" s="92">
        <v>97.488529266501786</v>
      </c>
      <c r="G23" s="92">
        <v>98.784568569258312</v>
      </c>
      <c r="J23" s="114" t="str">
        <f t="shared" ref="J23:J26" si="4">B30&amp;" (+"&amp;Q16&amp;")"</f>
        <v>86 (+5)</v>
      </c>
      <c r="K23" s="114" t="str">
        <f t="shared" si="3"/>
        <v>88 (+-0,1)</v>
      </c>
      <c r="L23" s="114" t="str">
        <f t="shared" si="3"/>
        <v>89 (+4)</v>
      </c>
      <c r="M23" s="114" t="str">
        <f t="shared" si="3"/>
        <v>91 (+-3)</v>
      </c>
      <c r="N23" s="114" t="str">
        <f t="shared" si="3"/>
        <v>97 (+6)</v>
      </c>
      <c r="O23" s="114" t="str">
        <f t="shared" si="3"/>
        <v>99 (+4)</v>
      </c>
      <c r="R23" s="114" t="s">
        <v>79</v>
      </c>
      <c r="S23" s="114" t="s">
        <v>153</v>
      </c>
      <c r="T23" s="114" t="s">
        <v>80</v>
      </c>
      <c r="U23" s="114" t="s">
        <v>154</v>
      </c>
      <c r="V23" s="114" t="s">
        <v>142</v>
      </c>
      <c r="W23" s="114" t="s">
        <v>143</v>
      </c>
    </row>
    <row r="24" spans="2:23" x14ac:dyDescent="0.25">
      <c r="B24" s="92">
        <v>87.989053400671764</v>
      </c>
      <c r="C24" s="92">
        <v>90.89280417595117</v>
      </c>
      <c r="D24" s="92">
        <v>93.428549645683347</v>
      </c>
      <c r="E24" s="92">
        <v>93.498345244070933</v>
      </c>
      <c r="F24" s="92">
        <v>95.100280109267786</v>
      </c>
      <c r="G24" s="92">
        <v>95.417774745475484</v>
      </c>
      <c r="J24" s="114" t="str">
        <f t="shared" si="4"/>
        <v>88 (+4)</v>
      </c>
      <c r="K24" s="114" t="str">
        <f t="shared" si="3"/>
        <v>91 (+1)</v>
      </c>
      <c r="L24" s="114" t="str">
        <f t="shared" si="3"/>
        <v>93 (+8)</v>
      </c>
      <c r="M24" s="114" t="str">
        <f t="shared" si="3"/>
        <v>93 (+-0,4)</v>
      </c>
      <c r="N24" s="114" t="str">
        <f t="shared" si="3"/>
        <v>95 (+2)</v>
      </c>
      <c r="O24" s="114" t="str">
        <f t="shared" si="3"/>
        <v>95 (+-2)</v>
      </c>
      <c r="R24" s="114" t="s">
        <v>144</v>
      </c>
      <c r="S24" s="114" t="s">
        <v>39</v>
      </c>
      <c r="T24" s="114" t="s">
        <v>145</v>
      </c>
      <c r="U24" s="114" t="s">
        <v>155</v>
      </c>
      <c r="V24" s="114" t="s">
        <v>146</v>
      </c>
      <c r="W24" s="114" t="s">
        <v>156</v>
      </c>
    </row>
    <row r="25" spans="2:23" x14ac:dyDescent="0.25">
      <c r="B25" s="92">
        <v>86.904828513700863</v>
      </c>
      <c r="C25" s="92">
        <v>92.191969745142757</v>
      </c>
      <c r="D25" s="92">
        <v>94.675963351291969</v>
      </c>
      <c r="E25" s="92">
        <v>96.961793742001547</v>
      </c>
      <c r="F25" s="92">
        <v>95.985371495203438</v>
      </c>
      <c r="G25" s="92">
        <v>97.962930296127141</v>
      </c>
      <c r="J25" s="114" t="str">
        <f t="shared" si="4"/>
        <v>87 (+2)</v>
      </c>
      <c r="K25" s="114" t="str">
        <f t="shared" si="3"/>
        <v>92 (+1)</v>
      </c>
      <c r="L25" s="114" t="str">
        <f t="shared" si="3"/>
        <v>95 (+2)</v>
      </c>
      <c r="M25" s="114" t="str">
        <f t="shared" si="3"/>
        <v>97 (+0,1)</v>
      </c>
      <c r="N25" s="114" t="str">
        <f t="shared" si="3"/>
        <v>96 (+4)</v>
      </c>
      <c r="O25" s="114" t="str">
        <f t="shared" si="3"/>
        <v>98 (+2)</v>
      </c>
      <c r="R25" s="114" t="s">
        <v>148</v>
      </c>
      <c r="S25" s="114" t="s">
        <v>149</v>
      </c>
      <c r="T25" s="114" t="s">
        <v>146</v>
      </c>
      <c r="U25" s="114" t="s">
        <v>93</v>
      </c>
      <c r="V25" s="114" t="s">
        <v>150</v>
      </c>
      <c r="W25" s="114" t="s">
        <v>151</v>
      </c>
    </row>
    <row r="26" spans="2:23" x14ac:dyDescent="0.25">
      <c r="B26" s="114">
        <v>88.32104676827511</v>
      </c>
      <c r="C26" s="114">
        <v>91.839730578505467</v>
      </c>
      <c r="D26" s="114">
        <v>93.770180214338552</v>
      </c>
      <c r="E26" s="114">
        <v>96.161696371534404</v>
      </c>
      <c r="F26" s="114">
        <v>95.037111645180659</v>
      </c>
      <c r="G26" s="114">
        <v>97.034067750648148</v>
      </c>
      <c r="J26" s="114" t="str">
        <f t="shared" si="4"/>
        <v>88 (+3)</v>
      </c>
      <c r="K26" s="114" t="str">
        <f t="shared" si="3"/>
        <v>92 (+0,3)</v>
      </c>
      <c r="L26" s="114" t="str">
        <f t="shared" si="3"/>
        <v>94 (+3)</v>
      </c>
      <c r="M26" s="114" t="str">
        <f t="shared" si="3"/>
        <v>96 (+1)</v>
      </c>
      <c r="N26" s="114" t="str">
        <f t="shared" si="3"/>
        <v>95 (+3)</v>
      </c>
      <c r="O26" s="114" t="str">
        <f t="shared" si="3"/>
        <v>97 (+1)</v>
      </c>
      <c r="R26" s="114" t="s">
        <v>86</v>
      </c>
      <c r="S26" s="114" t="s">
        <v>88</v>
      </c>
      <c r="T26" s="114" t="s">
        <v>38</v>
      </c>
      <c r="U26" s="114" t="s">
        <v>41</v>
      </c>
      <c r="V26" s="114" t="s">
        <v>87</v>
      </c>
      <c r="W26" s="114" t="s">
        <v>89</v>
      </c>
    </row>
    <row r="29" spans="2:23" x14ac:dyDescent="0.25">
      <c r="B29" s="114">
        <f>ROUND(B22,0)</f>
        <v>91</v>
      </c>
      <c r="C29" s="114">
        <f t="shared" ref="C29:F29" si="5">ROUND(C22,0)</f>
        <v>94</v>
      </c>
      <c r="D29" s="114">
        <f t="shared" si="5"/>
        <v>94</v>
      </c>
      <c r="E29" s="114">
        <f t="shared" si="5"/>
        <v>96</v>
      </c>
      <c r="F29" s="114">
        <f t="shared" si="5"/>
        <v>94</v>
      </c>
      <c r="G29" s="114">
        <f>ROUND(G22,0)</f>
        <v>97</v>
      </c>
    </row>
    <row r="30" spans="2:23" x14ac:dyDescent="0.25">
      <c r="B30" s="114">
        <f t="shared" ref="B30:G33" si="6">ROUND(B23,0)</f>
        <v>86</v>
      </c>
      <c r="C30" s="114">
        <f t="shared" si="6"/>
        <v>88</v>
      </c>
      <c r="D30" s="114">
        <f t="shared" si="6"/>
        <v>89</v>
      </c>
      <c r="E30" s="114">
        <f t="shared" si="6"/>
        <v>91</v>
      </c>
      <c r="F30" s="114">
        <f t="shared" si="6"/>
        <v>97</v>
      </c>
      <c r="G30" s="114">
        <f t="shared" si="6"/>
        <v>99</v>
      </c>
    </row>
    <row r="31" spans="2:23" x14ac:dyDescent="0.25">
      <c r="B31" s="114">
        <f t="shared" si="6"/>
        <v>88</v>
      </c>
      <c r="C31" s="114">
        <f t="shared" si="6"/>
        <v>91</v>
      </c>
      <c r="D31" s="114">
        <f t="shared" si="6"/>
        <v>93</v>
      </c>
      <c r="E31" s="114">
        <f t="shared" si="6"/>
        <v>93</v>
      </c>
      <c r="F31" s="114">
        <f t="shared" si="6"/>
        <v>95</v>
      </c>
      <c r="G31" s="114">
        <f t="shared" si="6"/>
        <v>95</v>
      </c>
    </row>
    <row r="32" spans="2:23" x14ac:dyDescent="0.25">
      <c r="B32" s="114">
        <f t="shared" si="6"/>
        <v>87</v>
      </c>
      <c r="C32" s="114">
        <f t="shared" si="6"/>
        <v>92</v>
      </c>
      <c r="D32" s="114">
        <f t="shared" si="6"/>
        <v>95</v>
      </c>
      <c r="E32" s="114">
        <f t="shared" si="6"/>
        <v>97</v>
      </c>
      <c r="F32" s="114">
        <f t="shared" si="6"/>
        <v>96</v>
      </c>
      <c r="G32" s="114">
        <f t="shared" si="6"/>
        <v>98</v>
      </c>
    </row>
    <row r="33" spans="2:7" x14ac:dyDescent="0.25">
      <c r="B33" s="114">
        <f t="shared" si="6"/>
        <v>88</v>
      </c>
      <c r="C33" s="114">
        <f t="shared" si="6"/>
        <v>92</v>
      </c>
      <c r="D33" s="114">
        <f t="shared" si="6"/>
        <v>94</v>
      </c>
      <c r="E33" s="114">
        <f t="shared" si="6"/>
        <v>96</v>
      </c>
      <c r="F33" s="114">
        <f t="shared" si="6"/>
        <v>95</v>
      </c>
      <c r="G33" s="114">
        <f t="shared" si="6"/>
        <v>97</v>
      </c>
    </row>
  </sheetData>
  <mergeCells count="6">
    <mergeCell ref="A1:G1"/>
    <mergeCell ref="A2:D2"/>
    <mergeCell ref="A3:A4"/>
    <mergeCell ref="B3:C3"/>
    <mergeCell ref="D3:E3"/>
    <mergeCell ref="F3:G3"/>
  </mergeCells>
  <hyperlinks>
    <hyperlink ref="A2:D2" location="Sommaire!A1" display="Retour au sommair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G1"/>
    </sheetView>
  </sheetViews>
  <sheetFormatPr baseColWidth="10" defaultRowHeight="15" x14ac:dyDescent="0.25"/>
  <sheetData>
    <row r="1" spans="1:7" ht="30.75" customHeight="1" thickBot="1" x14ac:dyDescent="0.3">
      <c r="A1" s="174" t="s">
        <v>213</v>
      </c>
      <c r="B1" s="174"/>
      <c r="C1" s="174"/>
      <c r="D1" s="174"/>
      <c r="E1" s="174"/>
      <c r="F1" s="174"/>
      <c r="G1" s="174"/>
    </row>
    <row r="2" spans="1:7" s="12" customFormat="1" ht="15.75" thickBot="1" x14ac:dyDescent="0.25">
      <c r="A2" s="167" t="s">
        <v>50</v>
      </c>
      <c r="B2" s="167"/>
      <c r="C2" s="167"/>
      <c r="D2" s="167"/>
    </row>
    <row r="17" spans="1:8" ht="16.5" customHeight="1" x14ac:dyDescent="0.25">
      <c r="A17" s="180" t="s">
        <v>27</v>
      </c>
      <c r="B17" s="180"/>
      <c r="C17" s="180"/>
      <c r="D17" s="180"/>
      <c r="E17" s="180"/>
      <c r="F17" s="180"/>
      <c r="G17" s="180"/>
      <c r="H17" s="180"/>
    </row>
    <row r="18" spans="1:8" ht="18" customHeight="1" x14ac:dyDescent="0.25">
      <c r="A18" s="175" t="s">
        <v>77</v>
      </c>
      <c r="B18" s="175"/>
      <c r="C18" s="175"/>
      <c r="D18" s="175"/>
      <c r="E18" s="175"/>
      <c r="F18" s="175"/>
      <c r="G18" s="175"/>
      <c r="H18" s="175"/>
    </row>
  </sheetData>
  <mergeCells count="4">
    <mergeCell ref="A17:H17"/>
    <mergeCell ref="A18:H18"/>
    <mergeCell ref="A1:G1"/>
    <mergeCell ref="A2:D2"/>
  </mergeCells>
  <hyperlinks>
    <hyperlink ref="A2:D2" location="Sommaire!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8"/>
  <sheetViews>
    <sheetView zoomScale="85" zoomScaleNormal="85" workbookViewId="0">
      <selection activeCell="A7" sqref="A7"/>
    </sheetView>
  </sheetViews>
  <sheetFormatPr baseColWidth="10" defaultRowHeight="15" x14ac:dyDescent="0.25"/>
  <cols>
    <col min="1" max="1" width="46.85546875" customWidth="1"/>
    <col min="2" max="3" width="14.85546875" customWidth="1"/>
    <col min="4" max="4" width="14.85546875" style="1" customWidth="1"/>
    <col min="5" max="5" width="18.42578125" bestFit="1" customWidth="1"/>
    <col min="6" max="6" width="18.140625" bestFit="1" customWidth="1"/>
  </cols>
  <sheetData>
    <row r="1" spans="1:8" ht="15.75" x14ac:dyDescent="0.25">
      <c r="A1" s="176" t="s">
        <v>37</v>
      </c>
      <c r="B1" s="177"/>
      <c r="C1" s="177"/>
      <c r="D1" s="177"/>
      <c r="E1" s="177"/>
      <c r="F1" s="177"/>
    </row>
    <row r="2" spans="1:8" ht="30" x14ac:dyDescent="0.25">
      <c r="A2" s="4"/>
      <c r="B2" s="191" t="s">
        <v>23</v>
      </c>
      <c r="C2" s="192"/>
      <c r="D2" s="193"/>
      <c r="E2" s="42"/>
      <c r="F2" s="53" t="s">
        <v>56</v>
      </c>
    </row>
    <row r="3" spans="1:8" x14ac:dyDescent="0.25">
      <c r="A3" s="4"/>
      <c r="B3" s="43" t="s">
        <v>33</v>
      </c>
      <c r="C3" s="43" t="s">
        <v>34</v>
      </c>
      <c r="D3" s="43" t="s">
        <v>35</v>
      </c>
      <c r="E3" s="43" t="s">
        <v>24</v>
      </c>
      <c r="F3" s="45"/>
      <c r="G3" s="1"/>
      <c r="H3" s="1"/>
    </row>
    <row r="4" spans="1:8" x14ac:dyDescent="0.25">
      <c r="A4" s="10" t="s">
        <v>160</v>
      </c>
      <c r="B4" s="100">
        <v>73.19</v>
      </c>
      <c r="C4" s="102">
        <v>87.28</v>
      </c>
      <c r="D4" s="102">
        <v>91.97</v>
      </c>
      <c r="E4" s="102">
        <v>77.849999999999994</v>
      </c>
      <c r="F4" s="104">
        <v>84.1</v>
      </c>
    </row>
    <row r="5" spans="1:8" x14ac:dyDescent="0.25">
      <c r="A5" s="10" t="s">
        <v>161</v>
      </c>
      <c r="B5" s="100">
        <v>93.56</v>
      </c>
      <c r="C5" s="102">
        <v>99.02</v>
      </c>
      <c r="D5" s="102">
        <v>98.55</v>
      </c>
      <c r="E5" s="102">
        <v>95.12</v>
      </c>
      <c r="F5" s="104">
        <v>93.07</v>
      </c>
    </row>
    <row r="6" spans="1:8" ht="30" x14ac:dyDescent="0.25">
      <c r="A6" s="11" t="s">
        <v>163</v>
      </c>
      <c r="B6" s="101">
        <v>89.5</v>
      </c>
      <c r="C6" s="103">
        <v>93.81</v>
      </c>
      <c r="D6" s="103">
        <v>95.74</v>
      </c>
      <c r="E6" s="103">
        <v>90.93</v>
      </c>
      <c r="F6" s="105">
        <v>92.85</v>
      </c>
    </row>
    <row r="7" spans="1:8" x14ac:dyDescent="0.25">
      <c r="A7" s="9"/>
      <c r="B7" s="12"/>
      <c r="C7" s="12"/>
      <c r="D7" s="12"/>
      <c r="E7" s="12"/>
      <c r="F7" s="12"/>
      <c r="G7" s="1"/>
    </row>
    <row r="8" spans="1:8" x14ac:dyDescent="0.25">
      <c r="A8" s="12"/>
      <c r="B8" s="1"/>
      <c r="C8" s="1"/>
      <c r="E8" s="1"/>
      <c r="F8" s="1"/>
      <c r="G8" s="1"/>
    </row>
    <row r="9" spans="1:8" x14ac:dyDescent="0.25">
      <c r="A9" s="1"/>
      <c r="B9" s="1"/>
      <c r="C9" s="1"/>
      <c r="E9" s="1"/>
      <c r="F9" s="1"/>
      <c r="G9" s="1"/>
    </row>
    <row r="10" spans="1:8" x14ac:dyDescent="0.25">
      <c r="A10" s="1"/>
      <c r="B10" s="1"/>
      <c r="C10" s="1"/>
      <c r="E10" s="1"/>
      <c r="F10" s="1"/>
      <c r="G10" s="1"/>
    </row>
    <row r="11" spans="1:8" x14ac:dyDescent="0.25">
      <c r="A11" s="1"/>
      <c r="B11" s="1"/>
      <c r="C11" s="1"/>
      <c r="E11" s="1"/>
      <c r="F11" s="1"/>
      <c r="G11" s="1"/>
    </row>
    <row r="12" spans="1:8" x14ac:dyDescent="0.25">
      <c r="A12" s="1"/>
      <c r="B12" s="1"/>
      <c r="C12" s="1"/>
      <c r="E12" s="1"/>
      <c r="F12" s="1"/>
      <c r="G12" s="1"/>
    </row>
    <row r="17" spans="9:9" x14ac:dyDescent="0.25">
      <c r="I17">
        <f>90-71</f>
        <v>19</v>
      </c>
    </row>
    <row r="18" spans="9:9" x14ac:dyDescent="0.25">
      <c r="I18">
        <f>85-71</f>
        <v>14</v>
      </c>
    </row>
  </sheetData>
  <mergeCells count="2">
    <mergeCell ref="A1:F1"/>
    <mergeCell ref="B2:D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31.5" customHeight="1" thickBot="1" x14ac:dyDescent="0.3">
      <c r="A1" s="182" t="s">
        <v>66</v>
      </c>
      <c r="B1" s="182"/>
      <c r="C1" s="182"/>
      <c r="D1" s="182"/>
      <c r="E1" s="182"/>
      <c r="F1" s="182"/>
      <c r="G1" s="182"/>
      <c r="H1" s="182"/>
    </row>
    <row r="2" spans="1:8" ht="15.75" thickBot="1" x14ac:dyDescent="0.3">
      <c r="A2" s="167" t="s">
        <v>50</v>
      </c>
      <c r="B2" s="167"/>
      <c r="C2" s="167"/>
      <c r="D2" s="167"/>
      <c r="E2" s="12"/>
      <c r="F2" s="12"/>
      <c r="G2" s="12"/>
      <c r="H2" s="12"/>
    </row>
    <row r="3" spans="1:8" x14ac:dyDescent="0.25">
      <c r="A3" s="1"/>
      <c r="B3" s="1"/>
      <c r="C3" s="1"/>
      <c r="D3" s="1"/>
      <c r="E3" s="1"/>
      <c r="F3" s="1"/>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1"/>
      <c r="C6" s="1"/>
      <c r="D6" s="1"/>
      <c r="E6" s="1"/>
      <c r="F6" s="1"/>
      <c r="G6" s="1"/>
      <c r="H6" s="1"/>
    </row>
    <row r="7" spans="1:8" x14ac:dyDescent="0.25">
      <c r="A7" s="1"/>
      <c r="B7" s="1"/>
      <c r="C7" s="1"/>
      <c r="D7" s="1"/>
      <c r="E7" s="1"/>
      <c r="F7" s="1"/>
      <c r="G7" s="1"/>
      <c r="H7" s="1"/>
    </row>
    <row r="8" spans="1:8" x14ac:dyDescent="0.25">
      <c r="A8" s="1"/>
      <c r="B8" s="1"/>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row r="17" spans="1:8" x14ac:dyDescent="0.25">
      <c r="A17" s="180" t="s">
        <v>27</v>
      </c>
      <c r="B17" s="180"/>
      <c r="C17" s="180"/>
      <c r="D17" s="180"/>
      <c r="E17" s="180"/>
      <c r="F17" s="180"/>
      <c r="G17" s="180"/>
      <c r="H17" s="180"/>
    </row>
    <row r="18" spans="1:8" x14ac:dyDescent="0.25">
      <c r="A18" s="175" t="s">
        <v>77</v>
      </c>
      <c r="B18" s="175"/>
      <c r="C18" s="175"/>
      <c r="D18" s="175"/>
      <c r="E18" s="175"/>
      <c r="F18" s="175"/>
      <c r="G18" s="175"/>
      <c r="H18" s="175"/>
    </row>
  </sheetData>
  <mergeCells count="4">
    <mergeCell ref="A1:H1"/>
    <mergeCell ref="A2:D2"/>
    <mergeCell ref="A17:H17"/>
    <mergeCell ref="A18:H18"/>
  </mergeCells>
  <hyperlinks>
    <hyperlink ref="A2:D2" location="Sommaire!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3" sqref="B3:D7"/>
    </sheetView>
  </sheetViews>
  <sheetFormatPr baseColWidth="10" defaultRowHeight="12.75" x14ac:dyDescent="0.2"/>
  <cols>
    <col min="1" max="4" width="19.42578125" style="14" customWidth="1"/>
    <col min="5" max="16384" width="11.42578125" style="12"/>
  </cols>
  <sheetData>
    <row r="1" spans="1:8" ht="38.25" customHeight="1" x14ac:dyDescent="0.25">
      <c r="A1" s="174" t="s">
        <v>66</v>
      </c>
      <c r="B1" s="174"/>
      <c r="C1" s="174"/>
      <c r="D1" s="174"/>
      <c r="E1" s="174"/>
      <c r="F1" s="174"/>
      <c r="G1" s="174"/>
      <c r="H1" s="174"/>
    </row>
    <row r="2" spans="1:8" ht="51" x14ac:dyDescent="0.2">
      <c r="A2" s="5" t="s">
        <v>9</v>
      </c>
      <c r="B2" s="8" t="s">
        <v>15</v>
      </c>
      <c r="C2" s="6" t="s">
        <v>14</v>
      </c>
      <c r="D2" s="6" t="s">
        <v>16</v>
      </c>
    </row>
    <row r="3" spans="1:8" x14ac:dyDescent="0.2">
      <c r="A3" s="7" t="s">
        <v>5</v>
      </c>
      <c r="B3" s="97">
        <v>72.73</v>
      </c>
      <c r="C3" s="97">
        <v>97.6</v>
      </c>
      <c r="D3" s="97">
        <v>88.55</v>
      </c>
    </row>
    <row r="4" spans="1:8" x14ac:dyDescent="0.2">
      <c r="A4" s="7" t="s">
        <v>6</v>
      </c>
      <c r="B4" s="97">
        <v>58.39</v>
      </c>
      <c r="C4" s="99">
        <v>86.15</v>
      </c>
      <c r="D4" s="99">
        <v>75.7</v>
      </c>
    </row>
    <row r="5" spans="1:8" x14ac:dyDescent="0.2">
      <c r="A5" s="7" t="s">
        <v>7</v>
      </c>
      <c r="B5" s="97">
        <v>49.06</v>
      </c>
      <c r="C5" s="97">
        <v>85.28</v>
      </c>
      <c r="D5" s="97">
        <v>84.91</v>
      </c>
    </row>
    <row r="6" spans="1:8" x14ac:dyDescent="0.2">
      <c r="A6" s="7" t="s">
        <v>8</v>
      </c>
      <c r="B6" s="97">
        <v>71.56</v>
      </c>
      <c r="C6" s="97">
        <v>96.52</v>
      </c>
      <c r="D6" s="97">
        <v>93.42</v>
      </c>
    </row>
    <row r="7" spans="1:8" ht="15" x14ac:dyDescent="0.25">
      <c r="A7" s="36" t="s">
        <v>24</v>
      </c>
      <c r="B7" s="98">
        <v>66.09</v>
      </c>
      <c r="C7" s="98">
        <v>93.65</v>
      </c>
      <c r="D7" s="115">
        <v>88.02</v>
      </c>
    </row>
    <row r="8" spans="1:8" x14ac:dyDescent="0.2">
      <c r="A8" s="9" t="s">
        <v>22</v>
      </c>
    </row>
  </sheetData>
  <mergeCells count="1">
    <mergeCell ref="A1:H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G1"/>
    </sheetView>
  </sheetViews>
  <sheetFormatPr baseColWidth="10" defaultRowHeight="15" x14ac:dyDescent="0.25"/>
  <sheetData>
    <row r="1" spans="1:8" ht="30" customHeight="1" thickBot="1" x14ac:dyDescent="0.3">
      <c r="A1" s="182" t="s">
        <v>214</v>
      </c>
      <c r="B1" s="182"/>
      <c r="C1" s="182"/>
      <c r="D1" s="182"/>
      <c r="E1" s="182"/>
      <c r="F1" s="182"/>
      <c r="G1" s="182"/>
      <c r="H1" s="61"/>
    </row>
    <row r="2" spans="1:8" ht="15.75" thickBot="1" x14ac:dyDescent="0.3">
      <c r="A2" s="167" t="s">
        <v>50</v>
      </c>
      <c r="B2" s="167"/>
      <c r="C2" s="167"/>
      <c r="D2" s="167"/>
      <c r="E2" s="12"/>
      <c r="F2" s="12"/>
      <c r="G2" s="12"/>
    </row>
    <row r="19" spans="1:8" s="1" customFormat="1" ht="16.5" customHeight="1" x14ac:dyDescent="0.25">
      <c r="A19" s="180" t="s">
        <v>27</v>
      </c>
      <c r="B19" s="180"/>
      <c r="C19" s="180"/>
      <c r="D19" s="180"/>
      <c r="E19" s="180"/>
      <c r="F19" s="180"/>
      <c r="G19" s="180"/>
      <c r="H19" s="180"/>
    </row>
    <row r="20" spans="1:8" s="1" customFormat="1" ht="18" customHeight="1" x14ac:dyDescent="0.25">
      <c r="A20" s="175" t="s">
        <v>77</v>
      </c>
      <c r="B20" s="175"/>
      <c r="C20" s="175"/>
      <c r="D20" s="175"/>
      <c r="E20" s="175"/>
      <c r="F20" s="175"/>
      <c r="G20" s="175"/>
      <c r="H20" s="175"/>
    </row>
  </sheetData>
  <mergeCells count="4">
    <mergeCell ref="A1:G1"/>
    <mergeCell ref="A2:D2"/>
    <mergeCell ref="A19:H19"/>
    <mergeCell ref="A20:H20"/>
  </mergeCells>
  <hyperlinks>
    <hyperlink ref="A2:D2" location="Sommaire!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8"/>
  <sheetViews>
    <sheetView zoomScale="85" zoomScaleNormal="85" workbookViewId="0">
      <selection activeCell="N36" sqref="N36"/>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16384" width="11.42578125" style="1"/>
  </cols>
  <sheetData>
    <row r="1" spans="1:6" ht="15.75" x14ac:dyDescent="0.25">
      <c r="A1" s="176" t="s">
        <v>67</v>
      </c>
      <c r="B1" s="177"/>
      <c r="C1" s="177"/>
      <c r="D1" s="177"/>
      <c r="E1" s="177"/>
      <c r="F1" s="177"/>
    </row>
    <row r="2" spans="1:6" ht="30" x14ac:dyDescent="0.25">
      <c r="A2" s="4"/>
      <c r="B2" s="191" t="s">
        <v>23</v>
      </c>
      <c r="C2" s="192"/>
      <c r="D2" s="193"/>
      <c r="E2" s="42"/>
      <c r="F2" s="53" t="s">
        <v>56</v>
      </c>
    </row>
    <row r="3" spans="1:6" x14ac:dyDescent="0.25">
      <c r="A3" s="4"/>
      <c r="B3" s="43" t="s">
        <v>33</v>
      </c>
      <c r="C3" s="43" t="s">
        <v>34</v>
      </c>
      <c r="D3" s="43" t="s">
        <v>35</v>
      </c>
      <c r="E3" s="43" t="s">
        <v>24</v>
      </c>
      <c r="F3" s="45"/>
    </row>
    <row r="4" spans="1:6" x14ac:dyDescent="0.25">
      <c r="A4" s="10" t="s">
        <v>15</v>
      </c>
      <c r="B4" s="100">
        <v>60.99</v>
      </c>
      <c r="C4" s="102">
        <v>76.099999999999994</v>
      </c>
      <c r="D4" s="102">
        <v>81.36</v>
      </c>
      <c r="E4" s="102">
        <v>66.09</v>
      </c>
      <c r="F4" s="104">
        <v>78.849999999999994</v>
      </c>
    </row>
    <row r="5" spans="1:6" x14ac:dyDescent="0.25">
      <c r="A5" s="10" t="s">
        <v>14</v>
      </c>
      <c r="B5" s="100">
        <v>91.38</v>
      </c>
      <c r="C5" s="102">
        <v>98.95</v>
      </c>
      <c r="D5" s="102">
        <v>98.98</v>
      </c>
      <c r="E5" s="102">
        <v>93.65</v>
      </c>
      <c r="F5" s="104">
        <v>90.89</v>
      </c>
    </row>
    <row r="6" spans="1:6" ht="30" x14ac:dyDescent="0.25">
      <c r="A6" s="11" t="s">
        <v>16</v>
      </c>
      <c r="B6" s="101">
        <v>85.98</v>
      </c>
      <c r="C6" s="111">
        <v>92.03</v>
      </c>
      <c r="D6" s="111">
        <v>94.52</v>
      </c>
      <c r="E6" s="115">
        <v>88.02</v>
      </c>
      <c r="F6" s="105">
        <v>91.31</v>
      </c>
    </row>
    <row r="7" spans="1:6" x14ac:dyDescent="0.25">
      <c r="A7" s="9"/>
      <c r="B7" s="12"/>
      <c r="C7" s="12"/>
      <c r="D7" s="12"/>
      <c r="E7" s="12"/>
      <c r="F7" s="12"/>
    </row>
    <row r="8" spans="1:6" x14ac:dyDescent="0.25">
      <c r="A8" s="12"/>
    </row>
    <row r="17" spans="9:9" x14ac:dyDescent="0.25">
      <c r="I17" s="1">
        <f>90-71</f>
        <v>19</v>
      </c>
    </row>
    <row r="18" spans="9:9" x14ac:dyDescent="0.25">
      <c r="I18" s="1">
        <f>85-71</f>
        <v>14</v>
      </c>
    </row>
  </sheetData>
  <mergeCells count="2">
    <mergeCell ref="A1:F1"/>
    <mergeCell ref="B2:D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 sqref="A2:D2"/>
    </sheetView>
  </sheetViews>
  <sheetFormatPr baseColWidth="10" defaultRowHeight="15" x14ac:dyDescent="0.25"/>
  <sheetData>
    <row r="1" spans="1:9" ht="36" customHeight="1" thickBot="1" x14ac:dyDescent="0.3">
      <c r="A1" s="166" t="s">
        <v>69</v>
      </c>
      <c r="B1" s="166"/>
      <c r="C1" s="166"/>
      <c r="D1" s="166"/>
      <c r="E1" s="166"/>
      <c r="F1" s="166"/>
      <c r="G1" s="166"/>
      <c r="H1" s="166"/>
      <c r="I1" s="166"/>
    </row>
    <row r="2" spans="1:9" ht="15.75" thickBot="1" x14ac:dyDescent="0.3">
      <c r="A2" s="167" t="s">
        <v>50</v>
      </c>
      <c r="B2" s="167"/>
      <c r="C2" s="167"/>
      <c r="D2" s="167"/>
      <c r="E2" s="12"/>
      <c r="F2" s="12"/>
      <c r="G2" s="12"/>
      <c r="H2" s="12"/>
      <c r="I2" s="12"/>
    </row>
    <row r="3" spans="1:9" ht="15.75" customHeight="1" thickBot="1" x14ac:dyDescent="0.3">
      <c r="A3" s="183" t="s">
        <v>42</v>
      </c>
      <c r="B3" s="185" t="s">
        <v>33</v>
      </c>
      <c r="C3" s="186"/>
      <c r="D3" s="185" t="s">
        <v>34</v>
      </c>
      <c r="E3" s="186"/>
      <c r="F3" s="185" t="s">
        <v>35</v>
      </c>
      <c r="G3" s="186"/>
      <c r="H3" s="185" t="s">
        <v>24</v>
      </c>
      <c r="I3" s="186"/>
    </row>
    <row r="4" spans="1:9" x14ac:dyDescent="0.25">
      <c r="A4" s="184"/>
      <c r="B4" s="27" t="s">
        <v>4</v>
      </c>
      <c r="C4" s="27" t="s">
        <v>43</v>
      </c>
      <c r="D4" s="27" t="s">
        <v>4</v>
      </c>
      <c r="E4" s="27" t="s">
        <v>43</v>
      </c>
      <c r="F4" s="27" t="s">
        <v>4</v>
      </c>
      <c r="G4" s="27" t="s">
        <v>43</v>
      </c>
      <c r="H4" s="27" t="s">
        <v>4</v>
      </c>
      <c r="I4" s="27" t="s">
        <v>43</v>
      </c>
    </row>
    <row r="5" spans="1:9" ht="15.75" thickBot="1" x14ac:dyDescent="0.3">
      <c r="A5" s="17" t="s">
        <v>5</v>
      </c>
      <c r="B5" s="19">
        <v>2230</v>
      </c>
      <c r="C5" s="70">
        <v>0.1125</v>
      </c>
      <c r="D5" s="19">
        <v>2430</v>
      </c>
      <c r="E5" s="70">
        <v>0.12275034610059991</v>
      </c>
      <c r="F5" s="19">
        <v>2330</v>
      </c>
      <c r="G5" s="70">
        <v>0.11095238095238096</v>
      </c>
      <c r="H5" s="66">
        <v>2300</v>
      </c>
      <c r="I5" s="63">
        <v>0.12195121951219512</v>
      </c>
    </row>
    <row r="6" spans="1:9" ht="15.75" thickBot="1" x14ac:dyDescent="0.3">
      <c r="A6" s="17" t="s">
        <v>6</v>
      </c>
      <c r="B6" s="20">
        <v>1850</v>
      </c>
      <c r="C6" s="71">
        <v>9.2734790313053747E-2</v>
      </c>
      <c r="D6" s="20">
        <v>2090</v>
      </c>
      <c r="E6" s="71">
        <v>7.4150360453141093E-2</v>
      </c>
      <c r="F6" s="20">
        <v>2310</v>
      </c>
      <c r="G6" s="71">
        <v>5.8176820888685296E-2</v>
      </c>
      <c r="H6" s="66">
        <v>1880</v>
      </c>
      <c r="I6" s="63">
        <v>0.10588235294117647</v>
      </c>
    </row>
    <row r="7" spans="1:9" ht="15.75" thickBot="1" x14ac:dyDescent="0.3">
      <c r="A7" s="17" t="s">
        <v>7</v>
      </c>
      <c r="B7" s="20">
        <v>1900</v>
      </c>
      <c r="C7" s="71">
        <v>9.3210586881472962E-2</v>
      </c>
      <c r="D7" s="20">
        <v>2120</v>
      </c>
      <c r="E7" s="71">
        <v>8.5509472606246806E-2</v>
      </c>
      <c r="F7" s="20">
        <v>2180</v>
      </c>
      <c r="G7" s="71">
        <v>0.10812182741116751</v>
      </c>
      <c r="H7" s="67">
        <v>1930</v>
      </c>
      <c r="I7" s="64">
        <v>8.1460674157303375E-2</v>
      </c>
    </row>
    <row r="8" spans="1:9" x14ac:dyDescent="0.25">
      <c r="A8" s="51" t="s">
        <v>8</v>
      </c>
      <c r="B8" s="18">
        <v>2200</v>
      </c>
      <c r="C8" s="72">
        <v>0.1</v>
      </c>
      <c r="D8" s="18">
        <v>2490</v>
      </c>
      <c r="E8" s="72">
        <v>0.10460992907801418</v>
      </c>
      <c r="F8" s="18">
        <v>2350</v>
      </c>
      <c r="G8" s="72">
        <v>9.3023255813953487E-2</v>
      </c>
      <c r="H8" s="68">
        <v>2300</v>
      </c>
      <c r="I8" s="65">
        <v>9.5238095238095233E-2</v>
      </c>
    </row>
    <row r="9" spans="1:9" x14ac:dyDescent="0.25">
      <c r="A9" s="31" t="s">
        <v>24</v>
      </c>
      <c r="B9" s="32">
        <v>2100</v>
      </c>
      <c r="C9" s="30">
        <v>0.10526315789473684</v>
      </c>
      <c r="D9" s="32">
        <v>2400</v>
      </c>
      <c r="E9" s="30">
        <v>0.10752191970466082</v>
      </c>
      <c r="F9" s="32">
        <v>2310</v>
      </c>
      <c r="G9" s="30">
        <v>0.1</v>
      </c>
      <c r="H9" s="32">
        <v>2200</v>
      </c>
      <c r="I9" s="30">
        <v>0.1</v>
      </c>
    </row>
    <row r="10" spans="1:9" x14ac:dyDescent="0.25">
      <c r="A10" s="187" t="s">
        <v>77</v>
      </c>
      <c r="B10" s="187"/>
      <c r="C10" s="187"/>
      <c r="D10" s="187"/>
      <c r="E10" s="187"/>
      <c r="F10" s="187"/>
      <c r="G10" s="187"/>
      <c r="H10" s="187"/>
      <c r="I10" s="187"/>
    </row>
    <row r="15" spans="1:9" ht="36" customHeight="1" thickBot="1" x14ac:dyDescent="0.3">
      <c r="A15" s="166" t="s">
        <v>182</v>
      </c>
      <c r="B15" s="166"/>
      <c r="C15" s="166"/>
      <c r="D15" s="166"/>
      <c r="E15" s="166"/>
      <c r="F15" s="166"/>
      <c r="G15" s="166"/>
      <c r="H15" s="166"/>
      <c r="I15" s="166"/>
    </row>
    <row r="16" spans="1:9" ht="15.75" thickBot="1" x14ac:dyDescent="0.3">
      <c r="A16" s="167" t="s">
        <v>50</v>
      </c>
      <c r="B16" s="167"/>
      <c r="C16" s="167"/>
      <c r="D16" s="167"/>
      <c r="E16" s="12"/>
      <c r="F16" s="12"/>
      <c r="G16" s="12"/>
      <c r="H16" s="12"/>
      <c r="I16" s="12"/>
    </row>
    <row r="17" spans="1:9" ht="15.75" customHeight="1" thickBot="1" x14ac:dyDescent="0.3">
      <c r="A17" s="183" t="s">
        <v>42</v>
      </c>
      <c r="B17" s="185" t="s">
        <v>33</v>
      </c>
      <c r="C17" s="186"/>
      <c r="D17" s="185" t="s">
        <v>34</v>
      </c>
      <c r="E17" s="186"/>
      <c r="F17" s="185" t="s">
        <v>35</v>
      </c>
      <c r="G17" s="186"/>
      <c r="H17" s="185" t="s">
        <v>24</v>
      </c>
      <c r="I17" s="186"/>
    </row>
    <row r="18" spans="1:9" x14ac:dyDescent="0.25">
      <c r="A18" s="184"/>
      <c r="B18" s="27" t="s">
        <v>4</v>
      </c>
      <c r="C18" s="27" t="s">
        <v>43</v>
      </c>
      <c r="D18" s="27" t="s">
        <v>4</v>
      </c>
      <c r="E18" s="27" t="s">
        <v>43</v>
      </c>
      <c r="F18" s="27" t="s">
        <v>4</v>
      </c>
      <c r="G18" s="27" t="s">
        <v>43</v>
      </c>
      <c r="H18" s="27" t="s">
        <v>4</v>
      </c>
      <c r="I18" s="27" t="s">
        <v>43</v>
      </c>
    </row>
    <row r="19" spans="1:9" ht="15.75" thickBot="1" x14ac:dyDescent="0.3">
      <c r="A19" s="17" t="s">
        <v>5</v>
      </c>
      <c r="B19" s="19">
        <v>2240</v>
      </c>
      <c r="C19" s="70">
        <v>0.122</v>
      </c>
      <c r="D19" s="19">
        <v>2400</v>
      </c>
      <c r="E19" s="70">
        <v>9.6892138939670927E-2</v>
      </c>
      <c r="F19" s="19">
        <v>2310</v>
      </c>
      <c r="G19" s="70">
        <v>7.441860465116279E-2</v>
      </c>
      <c r="H19" s="66">
        <v>2300</v>
      </c>
      <c r="I19" s="63">
        <v>9.5238095238095233E-2</v>
      </c>
    </row>
    <row r="20" spans="1:9" ht="15.75" thickBot="1" x14ac:dyDescent="0.3">
      <c r="A20" s="17" t="s">
        <v>6</v>
      </c>
      <c r="B20" s="20">
        <v>1850</v>
      </c>
      <c r="C20" s="71">
        <v>8.8235294117647065E-2</v>
      </c>
      <c r="D20" s="20">
        <v>2150</v>
      </c>
      <c r="E20" s="71">
        <v>7.4999999999999997E-2</v>
      </c>
      <c r="F20" s="20">
        <v>2310</v>
      </c>
      <c r="G20" s="71">
        <v>0.05</v>
      </c>
      <c r="H20" s="66">
        <v>1880</v>
      </c>
      <c r="I20" s="63">
        <v>8.6555106751298322E-2</v>
      </c>
    </row>
    <row r="21" spans="1:9" ht="15.75" thickBot="1" x14ac:dyDescent="0.3">
      <c r="A21" s="17" t="s">
        <v>7</v>
      </c>
      <c r="B21" s="20">
        <v>1900</v>
      </c>
      <c r="C21" s="71">
        <v>6.0859854829704074E-2</v>
      </c>
      <c r="D21" s="20">
        <v>2110</v>
      </c>
      <c r="E21" s="71">
        <v>5.92964824120603E-2</v>
      </c>
      <c r="F21" s="20">
        <v>2170</v>
      </c>
      <c r="G21" s="71">
        <v>8.3500000000000005E-2</v>
      </c>
      <c r="H21" s="67">
        <v>1950</v>
      </c>
      <c r="I21" s="64">
        <v>8.3333333333333329E-2</v>
      </c>
    </row>
    <row r="22" spans="1:9" x14ac:dyDescent="0.25">
      <c r="A22" s="51" t="s">
        <v>8</v>
      </c>
      <c r="B22" s="18">
        <v>2200</v>
      </c>
      <c r="C22" s="72">
        <v>6.9970845481049565E-2</v>
      </c>
      <c r="D22" s="18">
        <v>2480</v>
      </c>
      <c r="E22" s="72">
        <v>7.8294910830795997E-2</v>
      </c>
      <c r="F22" s="18">
        <v>2330</v>
      </c>
      <c r="G22" s="72">
        <v>7.0183486238532114E-2</v>
      </c>
      <c r="H22" s="68">
        <v>2300</v>
      </c>
      <c r="I22" s="65">
        <v>8.4905660377358486E-2</v>
      </c>
    </row>
    <row r="23" spans="1:9" x14ac:dyDescent="0.25">
      <c r="A23" s="31" t="s">
        <v>24</v>
      </c>
      <c r="B23" s="32">
        <v>2100</v>
      </c>
      <c r="C23" s="30">
        <v>7.6923076923076927E-2</v>
      </c>
      <c r="D23" s="32">
        <v>2400</v>
      </c>
      <c r="E23" s="30">
        <v>9.0909090909090912E-2</v>
      </c>
      <c r="F23" s="32">
        <v>2310</v>
      </c>
      <c r="G23" s="30">
        <v>7.3488372093023252E-2</v>
      </c>
      <c r="H23" s="32">
        <v>2200</v>
      </c>
      <c r="I23" s="30">
        <v>0.1</v>
      </c>
    </row>
    <row r="24" spans="1:9" x14ac:dyDescent="0.25">
      <c r="A24" s="187" t="s">
        <v>77</v>
      </c>
      <c r="B24" s="187"/>
      <c r="C24" s="187"/>
      <c r="D24" s="187"/>
      <c r="E24" s="187"/>
      <c r="F24" s="187"/>
      <c r="G24" s="187"/>
      <c r="H24" s="187"/>
      <c r="I24" s="187"/>
    </row>
  </sheetData>
  <mergeCells count="16">
    <mergeCell ref="A10:I10"/>
    <mergeCell ref="A1:I1"/>
    <mergeCell ref="A2:D2"/>
    <mergeCell ref="A3:A4"/>
    <mergeCell ref="B3:C3"/>
    <mergeCell ref="D3:E3"/>
    <mergeCell ref="F3:G3"/>
    <mergeCell ref="H3:I3"/>
    <mergeCell ref="A24:I24"/>
    <mergeCell ref="A15:I15"/>
    <mergeCell ref="A16:D16"/>
    <mergeCell ref="A17:A18"/>
    <mergeCell ref="B17:C17"/>
    <mergeCell ref="D17:E17"/>
    <mergeCell ref="F17:G17"/>
    <mergeCell ref="H17:I17"/>
  </mergeCells>
  <hyperlinks>
    <hyperlink ref="A2:D2" location="Sommaire!A1" display="Retour au sommaire"/>
    <hyperlink ref="A16:D16" location="'Annexe 5'!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24"/>
  <sheetViews>
    <sheetView workbookViewId="0">
      <selection activeCell="B3" sqref="B3:C14"/>
    </sheetView>
  </sheetViews>
  <sheetFormatPr baseColWidth="10" defaultRowHeight="12.75" x14ac:dyDescent="0.2"/>
  <cols>
    <col min="1" max="1" width="31.85546875" style="12" customWidth="1"/>
    <col min="2" max="2" width="10.28515625" style="12" customWidth="1"/>
    <col min="3" max="3" width="8.42578125" style="12" customWidth="1"/>
    <col min="4" max="4" width="9.28515625" style="12" customWidth="1"/>
    <col min="5" max="16384" width="11.42578125" style="12"/>
  </cols>
  <sheetData>
    <row r="1" spans="1:16379" ht="33.75" customHeight="1" thickBot="1" x14ac:dyDescent="0.25">
      <c r="A1" s="166" t="s">
        <v>59</v>
      </c>
      <c r="B1" s="166"/>
      <c r="C1" s="166"/>
      <c r="D1" s="166"/>
    </row>
    <row r="2" spans="1:16379" ht="15.75" thickBot="1" x14ac:dyDescent="0.25">
      <c r="A2" s="167" t="s">
        <v>50</v>
      </c>
      <c r="B2" s="167"/>
      <c r="C2" s="167"/>
      <c r="D2" s="167"/>
    </row>
    <row r="3" spans="1:16379" ht="21.75" customHeight="1" thickBot="1" x14ac:dyDescent="0.25">
      <c r="A3" s="41"/>
      <c r="B3" s="27" t="s">
        <v>51</v>
      </c>
      <c r="C3" s="27" t="s">
        <v>52</v>
      </c>
    </row>
    <row r="4" spans="1:16379" ht="9.75" customHeight="1" x14ac:dyDescent="0.2">
      <c r="A4" s="143" t="s">
        <v>9</v>
      </c>
      <c r="B4" s="143"/>
      <c r="C4" s="143"/>
    </row>
    <row r="5" spans="1:16379" x14ac:dyDescent="0.2">
      <c r="A5" s="28" t="s">
        <v>0</v>
      </c>
      <c r="B5" s="29" t="s">
        <v>40</v>
      </c>
      <c r="C5" s="29" t="s">
        <v>82</v>
      </c>
      <c r="E5" s="93"/>
      <c r="F5" s="93"/>
      <c r="G5" s="93"/>
      <c r="H5" s="93"/>
      <c r="J5" s="60"/>
      <c r="K5" s="60"/>
      <c r="L5" s="60"/>
      <c r="M5" s="60"/>
    </row>
    <row r="6" spans="1:16379" x14ac:dyDescent="0.2">
      <c r="A6" s="28" t="s">
        <v>1</v>
      </c>
      <c r="B6" s="29" t="s">
        <v>79</v>
      </c>
      <c r="C6" s="29" t="s">
        <v>83</v>
      </c>
      <c r="E6" s="93"/>
      <c r="F6" s="93"/>
      <c r="G6" s="93"/>
      <c r="H6" s="93"/>
      <c r="J6" s="60"/>
      <c r="K6" s="60"/>
      <c r="L6" s="60"/>
      <c r="M6" s="60"/>
    </row>
    <row r="7" spans="1:16379" x14ac:dyDescent="0.2">
      <c r="A7" s="28" t="s">
        <v>12</v>
      </c>
      <c r="B7" s="29" t="s">
        <v>80</v>
      </c>
      <c r="C7" s="29" t="s">
        <v>84</v>
      </c>
      <c r="E7" s="93"/>
      <c r="F7" s="93"/>
      <c r="G7" s="93"/>
      <c r="H7" s="93"/>
      <c r="J7" s="60"/>
      <c r="K7" s="60"/>
      <c r="L7" s="60"/>
      <c r="M7" s="60"/>
    </row>
    <row r="8" spans="1:16379" x14ac:dyDescent="0.2">
      <c r="A8" s="28" t="s">
        <v>13</v>
      </c>
      <c r="B8" s="29" t="s">
        <v>81</v>
      </c>
      <c r="C8" s="29" t="s">
        <v>85</v>
      </c>
      <c r="E8" s="93"/>
      <c r="F8" s="93"/>
      <c r="G8" s="93"/>
      <c r="H8" s="93"/>
      <c r="J8" s="60"/>
      <c r="K8" s="60"/>
      <c r="L8" s="60"/>
      <c r="M8" s="60"/>
    </row>
    <row r="9" spans="1:16379" ht="11.25" customHeight="1" x14ac:dyDescent="0.2">
      <c r="A9" s="144" t="s">
        <v>45</v>
      </c>
      <c r="B9" s="144"/>
      <c r="C9" s="144"/>
      <c r="H9" s="95"/>
      <c r="I9" s="95"/>
      <c r="J9" s="95"/>
      <c r="K9" s="95"/>
      <c r="L9" s="95"/>
      <c r="M9" s="95"/>
    </row>
    <row r="10" spans="1:16379" ht="12.75" customHeight="1" x14ac:dyDescent="0.25">
      <c r="A10" s="28" t="s">
        <v>53</v>
      </c>
      <c r="B10" s="94" t="s">
        <v>86</v>
      </c>
      <c r="C10" s="46" t="s">
        <v>88</v>
      </c>
      <c r="H10" s="96"/>
      <c r="I10" s="95"/>
      <c r="J10" s="96"/>
      <c r="K10" s="95"/>
      <c r="L10" s="95"/>
      <c r="M10" s="95"/>
    </row>
    <row r="11" spans="1:16379" ht="15" x14ac:dyDescent="0.25">
      <c r="A11" s="28" t="s">
        <v>34</v>
      </c>
      <c r="B11" s="46" t="s">
        <v>38</v>
      </c>
      <c r="C11" s="46" t="s">
        <v>41</v>
      </c>
      <c r="H11" s="1"/>
      <c r="J11" s="1"/>
    </row>
    <row r="12" spans="1:16379" ht="15" x14ac:dyDescent="0.25">
      <c r="A12" s="28" t="s">
        <v>54</v>
      </c>
      <c r="B12" s="46" t="s">
        <v>87</v>
      </c>
      <c r="C12" s="46" t="s">
        <v>89</v>
      </c>
      <c r="H12" s="1"/>
      <c r="J12" s="1"/>
    </row>
    <row r="13" spans="1:16379" ht="12" customHeight="1" x14ac:dyDescent="0.2">
      <c r="A13" s="27" t="s">
        <v>36</v>
      </c>
      <c r="B13" s="27" t="s">
        <v>92</v>
      </c>
      <c r="C13" s="27" t="s">
        <v>91</v>
      </c>
      <c r="D13" s="3"/>
      <c r="E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row>
    <row r="14" spans="1:16379" x14ac:dyDescent="0.2">
      <c r="A14" s="27" t="s">
        <v>19</v>
      </c>
      <c r="B14" s="27" t="s">
        <v>94</v>
      </c>
      <c r="C14" s="27" t="s">
        <v>95</v>
      </c>
      <c r="D14" s="21"/>
      <c r="E14" s="21"/>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row>
    <row r="15" spans="1:16379" x14ac:dyDescent="0.2">
      <c r="A15" s="21" t="s">
        <v>2</v>
      </c>
      <c r="B15" s="13"/>
      <c r="C15" s="13"/>
    </row>
    <row r="16" spans="1:16379" x14ac:dyDescent="0.2">
      <c r="A16" s="21" t="s">
        <v>18</v>
      </c>
      <c r="B16" s="3"/>
      <c r="C16" s="3"/>
    </row>
    <row r="17" spans="1:3" x14ac:dyDescent="0.2">
      <c r="A17" s="21" t="s">
        <v>90</v>
      </c>
      <c r="B17" s="21"/>
      <c r="C17" s="21"/>
    </row>
    <row r="18" spans="1:3" x14ac:dyDescent="0.2">
      <c r="A18" s="22" t="s">
        <v>76</v>
      </c>
    </row>
    <row r="19" spans="1:3" x14ac:dyDescent="0.2">
      <c r="A19" s="2"/>
    </row>
    <row r="23" spans="1:3" ht="15" x14ac:dyDescent="0.25">
      <c r="B23" s="1"/>
      <c r="C23" s="1"/>
    </row>
    <row r="24" spans="1:3" ht="15" x14ac:dyDescent="0.25">
      <c r="B24" s="1"/>
      <c r="C24" s="1"/>
    </row>
  </sheetData>
  <mergeCells count="2">
    <mergeCell ref="A1:D1"/>
    <mergeCell ref="A2:D2"/>
  </mergeCells>
  <hyperlinks>
    <hyperlink ref="A2:D2"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sqref="A1:I1"/>
    </sheetView>
  </sheetViews>
  <sheetFormatPr baseColWidth="10" defaultRowHeight="15" x14ac:dyDescent="0.25"/>
  <cols>
    <col min="1" max="16384" width="11.42578125" style="1"/>
  </cols>
  <sheetData>
    <row r="1" spans="1:19" ht="36" customHeight="1" thickBot="1" x14ac:dyDescent="0.3">
      <c r="A1" s="166" t="s">
        <v>69</v>
      </c>
      <c r="B1" s="166"/>
      <c r="C1" s="166"/>
      <c r="D1" s="166"/>
      <c r="E1" s="166"/>
      <c r="F1" s="166"/>
      <c r="G1" s="166"/>
      <c r="H1" s="166"/>
      <c r="I1" s="166"/>
    </row>
    <row r="2" spans="1:19" ht="15.75" thickBot="1" x14ac:dyDescent="0.3">
      <c r="A2" s="194" t="s">
        <v>50</v>
      </c>
      <c r="B2" s="194"/>
      <c r="C2" s="194"/>
      <c r="D2" s="194"/>
      <c r="E2" s="12"/>
      <c r="F2" s="12"/>
      <c r="G2" s="12"/>
      <c r="H2" s="12"/>
      <c r="I2" s="12"/>
    </row>
    <row r="3" spans="1:19" ht="15.75" thickBot="1" x14ac:dyDescent="0.3">
      <c r="A3" s="183" t="s">
        <v>42</v>
      </c>
      <c r="B3" s="185" t="s">
        <v>33</v>
      </c>
      <c r="C3" s="186"/>
      <c r="D3" s="185" t="s">
        <v>34</v>
      </c>
      <c r="E3" s="186"/>
      <c r="F3" s="185" t="s">
        <v>35</v>
      </c>
      <c r="G3" s="186"/>
      <c r="H3" s="185" t="s">
        <v>24</v>
      </c>
      <c r="I3" s="186"/>
    </row>
    <row r="4" spans="1:19" x14ac:dyDescent="0.25">
      <c r="A4" s="184"/>
      <c r="B4" s="62" t="s">
        <v>3</v>
      </c>
      <c r="C4" s="27" t="s">
        <v>4</v>
      </c>
      <c r="D4" s="62" t="s">
        <v>3</v>
      </c>
      <c r="E4" s="27" t="s">
        <v>4</v>
      </c>
      <c r="F4" s="62" t="s">
        <v>3</v>
      </c>
      <c r="G4" s="27" t="s">
        <v>4</v>
      </c>
      <c r="H4" s="62" t="s">
        <v>3</v>
      </c>
      <c r="I4" s="27" t="s">
        <v>4</v>
      </c>
      <c r="L4" s="1">
        <f>MROUND(B5,10)</f>
        <v>2000</v>
      </c>
      <c r="M4" s="131">
        <f t="shared" ref="M4:S8" si="0">MROUND(C5,10)</f>
        <v>2230</v>
      </c>
      <c r="N4" s="131">
        <f t="shared" si="0"/>
        <v>2170</v>
      </c>
      <c r="O4" s="131">
        <f t="shared" si="0"/>
        <v>2430</v>
      </c>
      <c r="P4" s="131">
        <f t="shared" si="0"/>
        <v>2100</v>
      </c>
      <c r="Q4" s="131">
        <f t="shared" si="0"/>
        <v>2330</v>
      </c>
      <c r="R4" s="131">
        <f t="shared" si="0"/>
        <v>2050</v>
      </c>
      <c r="S4" s="131">
        <f>MROUND(I5,10)</f>
        <v>2300</v>
      </c>
    </row>
    <row r="5" spans="1:19" ht="15.75" thickBot="1" x14ac:dyDescent="0.3">
      <c r="A5" s="17" t="s">
        <v>5</v>
      </c>
      <c r="B5" s="120">
        <v>2000</v>
      </c>
      <c r="C5" s="121">
        <v>2225</v>
      </c>
      <c r="D5" s="122">
        <v>2167</v>
      </c>
      <c r="E5" s="123">
        <v>2433</v>
      </c>
      <c r="F5" s="124">
        <v>2100</v>
      </c>
      <c r="G5" s="125">
        <v>2333</v>
      </c>
      <c r="H5" s="118">
        <v>2050</v>
      </c>
      <c r="I5" s="119">
        <v>2300</v>
      </c>
      <c r="L5" s="131">
        <f t="shared" ref="L5:L8" si="1">MROUND(B6,10)</f>
        <v>1690</v>
      </c>
      <c r="M5" s="131">
        <f t="shared" si="0"/>
        <v>1850</v>
      </c>
      <c r="N5" s="131">
        <f t="shared" si="0"/>
        <v>1940</v>
      </c>
      <c r="O5" s="131">
        <f t="shared" si="0"/>
        <v>2090</v>
      </c>
      <c r="P5" s="131">
        <f t="shared" si="0"/>
        <v>2180</v>
      </c>
      <c r="Q5" s="131">
        <f t="shared" si="0"/>
        <v>2310</v>
      </c>
      <c r="R5" s="131">
        <f t="shared" si="0"/>
        <v>1700</v>
      </c>
      <c r="S5" s="131">
        <f t="shared" si="0"/>
        <v>1880</v>
      </c>
    </row>
    <row r="6" spans="1:19" ht="15.75" thickBot="1" x14ac:dyDescent="0.3">
      <c r="A6" s="17" t="s">
        <v>6</v>
      </c>
      <c r="B6" s="120">
        <v>1693</v>
      </c>
      <c r="C6" s="121">
        <v>1850</v>
      </c>
      <c r="D6" s="122">
        <v>1942</v>
      </c>
      <c r="E6" s="123">
        <v>2086</v>
      </c>
      <c r="F6" s="124">
        <v>2183</v>
      </c>
      <c r="G6" s="125">
        <v>2310</v>
      </c>
      <c r="H6" s="118">
        <v>1700</v>
      </c>
      <c r="I6" s="119">
        <v>1880</v>
      </c>
      <c r="L6" s="131">
        <f t="shared" si="1"/>
        <v>1740</v>
      </c>
      <c r="M6" s="131">
        <f t="shared" si="0"/>
        <v>1900</v>
      </c>
      <c r="N6" s="131">
        <f t="shared" si="0"/>
        <v>1950</v>
      </c>
      <c r="O6" s="131">
        <f t="shared" si="0"/>
        <v>2120</v>
      </c>
      <c r="P6" s="131">
        <f t="shared" si="0"/>
        <v>1970</v>
      </c>
      <c r="Q6" s="131">
        <f t="shared" si="0"/>
        <v>2180</v>
      </c>
      <c r="R6" s="131">
        <f t="shared" si="0"/>
        <v>1780</v>
      </c>
      <c r="S6" s="131">
        <f t="shared" si="0"/>
        <v>1930</v>
      </c>
    </row>
    <row r="7" spans="1:19" ht="15.75" thickBot="1" x14ac:dyDescent="0.3">
      <c r="A7" s="17" t="s">
        <v>7</v>
      </c>
      <c r="B7" s="120">
        <v>1738</v>
      </c>
      <c r="C7" s="121">
        <v>1900</v>
      </c>
      <c r="D7" s="122">
        <v>1953</v>
      </c>
      <c r="E7" s="123">
        <v>2120</v>
      </c>
      <c r="F7" s="124">
        <v>1970</v>
      </c>
      <c r="G7" s="125">
        <v>2183</v>
      </c>
      <c r="H7" s="118">
        <v>1780</v>
      </c>
      <c r="I7" s="119">
        <v>1925</v>
      </c>
      <c r="L7" s="131">
        <f t="shared" si="1"/>
        <v>2000</v>
      </c>
      <c r="M7" s="131">
        <f t="shared" si="0"/>
        <v>2200</v>
      </c>
      <c r="N7" s="131">
        <f t="shared" si="0"/>
        <v>2260</v>
      </c>
      <c r="O7" s="131">
        <f t="shared" si="0"/>
        <v>2490</v>
      </c>
      <c r="P7" s="131">
        <f t="shared" si="0"/>
        <v>2150</v>
      </c>
      <c r="Q7" s="131">
        <f t="shared" si="0"/>
        <v>2350</v>
      </c>
      <c r="R7" s="131">
        <f t="shared" si="0"/>
        <v>2100</v>
      </c>
      <c r="S7" s="131">
        <f t="shared" si="0"/>
        <v>2300</v>
      </c>
    </row>
    <row r="8" spans="1:19" x14ac:dyDescent="0.25">
      <c r="A8" s="51" t="s">
        <v>8</v>
      </c>
      <c r="B8" s="120">
        <v>2000</v>
      </c>
      <c r="C8" s="121">
        <v>2200</v>
      </c>
      <c r="D8" s="122">
        <v>2256</v>
      </c>
      <c r="E8" s="123">
        <v>2492</v>
      </c>
      <c r="F8" s="124">
        <v>2150</v>
      </c>
      <c r="G8" s="125">
        <v>2350</v>
      </c>
      <c r="H8" s="118">
        <v>2100</v>
      </c>
      <c r="I8" s="119">
        <v>2300</v>
      </c>
      <c r="L8" s="131">
        <f t="shared" si="1"/>
        <v>1900</v>
      </c>
      <c r="M8" s="131">
        <f t="shared" si="0"/>
        <v>2100</v>
      </c>
      <c r="N8" s="131">
        <f t="shared" si="0"/>
        <v>2170</v>
      </c>
      <c r="O8" s="131">
        <f t="shared" si="0"/>
        <v>2400</v>
      </c>
      <c r="P8" s="131">
        <f t="shared" si="0"/>
        <v>2100</v>
      </c>
      <c r="Q8" s="131">
        <f t="shared" si="0"/>
        <v>2310</v>
      </c>
      <c r="R8" s="131">
        <f t="shared" si="0"/>
        <v>2000</v>
      </c>
      <c r="S8" s="131">
        <f t="shared" si="0"/>
        <v>2200</v>
      </c>
    </row>
    <row r="9" spans="1:19" x14ac:dyDescent="0.25">
      <c r="A9" s="31" t="s">
        <v>24</v>
      </c>
      <c r="B9" s="126">
        <v>1900</v>
      </c>
      <c r="C9" s="127">
        <v>2100</v>
      </c>
      <c r="D9" s="128">
        <v>2167</v>
      </c>
      <c r="E9" s="129">
        <v>2400</v>
      </c>
      <c r="F9" s="130">
        <v>2100</v>
      </c>
      <c r="G9" s="131">
        <v>2310</v>
      </c>
      <c r="H9" s="117">
        <v>2000</v>
      </c>
      <c r="I9" s="116">
        <v>2200</v>
      </c>
    </row>
    <row r="10" spans="1:19" x14ac:dyDescent="0.25">
      <c r="A10" s="187" t="s">
        <v>68</v>
      </c>
      <c r="B10" s="187"/>
      <c r="C10" s="187"/>
      <c r="D10" s="187"/>
      <c r="E10" s="187"/>
      <c r="F10" s="187"/>
      <c r="G10" s="187"/>
      <c r="H10" s="187"/>
      <c r="I10" s="187"/>
    </row>
    <row r="12" spans="1:19" x14ac:dyDescent="0.25">
      <c r="L12" s="132"/>
      <c r="M12" s="132">
        <v>2230</v>
      </c>
      <c r="N12" s="132"/>
      <c r="O12" s="132">
        <v>2430</v>
      </c>
      <c r="P12" s="132"/>
      <c r="Q12" s="132">
        <v>2330</v>
      </c>
      <c r="R12" s="132"/>
      <c r="S12" s="132">
        <v>2300</v>
      </c>
    </row>
    <row r="13" spans="1:19" x14ac:dyDescent="0.25">
      <c r="A13" s="1" t="s">
        <v>43</v>
      </c>
      <c r="L13" s="132"/>
      <c r="M13" s="132">
        <v>1850</v>
      </c>
      <c r="N13" s="132"/>
      <c r="O13" s="132">
        <v>2090</v>
      </c>
      <c r="P13" s="132"/>
      <c r="Q13" s="132">
        <v>2310</v>
      </c>
      <c r="R13" s="132"/>
      <c r="S13" s="132">
        <v>1880</v>
      </c>
    </row>
    <row r="14" spans="1:19" x14ac:dyDescent="0.25">
      <c r="A14" s="69">
        <f>(C5-B5)/B5</f>
        <v>0.1125</v>
      </c>
      <c r="B14" s="69">
        <f>(E5-D5)/D5</f>
        <v>0.12275034610059991</v>
      </c>
      <c r="C14" s="69">
        <f>(G5-F5)/F5</f>
        <v>0.11095238095238096</v>
      </c>
      <c r="D14" s="69">
        <f>(I5-H5)/H5</f>
        <v>0.12195121951219512</v>
      </c>
      <c r="L14" s="132"/>
      <c r="M14" s="132">
        <v>1900</v>
      </c>
      <c r="N14" s="132"/>
      <c r="O14" s="132">
        <v>2120</v>
      </c>
      <c r="P14" s="132"/>
      <c r="Q14" s="132">
        <v>2180</v>
      </c>
      <c r="R14" s="132"/>
      <c r="S14" s="132">
        <v>1930</v>
      </c>
    </row>
    <row r="15" spans="1:19" x14ac:dyDescent="0.25">
      <c r="A15" s="69">
        <f t="shared" ref="A15:A18" si="2">(C6-B6)/B6</f>
        <v>9.2734790313053747E-2</v>
      </c>
      <c r="B15" s="69">
        <f t="shared" ref="B15:B18" si="3">(E6-D6)/D6</f>
        <v>7.4150360453141093E-2</v>
      </c>
      <c r="C15" s="69">
        <f t="shared" ref="C15:C18" si="4">(G6-F6)/F6</f>
        <v>5.8176820888685296E-2</v>
      </c>
      <c r="D15" s="69">
        <f t="shared" ref="D15:D18" si="5">(I6-H6)/H6</f>
        <v>0.10588235294117647</v>
      </c>
      <c r="L15" s="132"/>
      <c r="M15" s="132">
        <v>2200</v>
      </c>
      <c r="N15" s="132"/>
      <c r="O15" s="132">
        <v>2490</v>
      </c>
      <c r="P15" s="132"/>
      <c r="Q15" s="132">
        <v>2350</v>
      </c>
      <c r="R15" s="132"/>
      <c r="S15" s="132">
        <v>2300</v>
      </c>
    </row>
    <row r="16" spans="1:19" x14ac:dyDescent="0.25">
      <c r="A16" s="69">
        <f t="shared" si="2"/>
        <v>9.3210586881472962E-2</v>
      </c>
      <c r="B16" s="69">
        <f t="shared" si="3"/>
        <v>8.5509472606246806E-2</v>
      </c>
      <c r="C16" s="69">
        <f t="shared" si="4"/>
        <v>0.10812182741116751</v>
      </c>
      <c r="D16" s="69">
        <f t="shared" si="5"/>
        <v>8.1460674157303375E-2</v>
      </c>
      <c r="L16" s="132"/>
      <c r="M16" s="132">
        <v>2100</v>
      </c>
      <c r="N16" s="132"/>
      <c r="O16" s="132">
        <v>2400</v>
      </c>
      <c r="P16" s="132"/>
      <c r="Q16" s="132">
        <v>2310</v>
      </c>
      <c r="R16" s="132"/>
      <c r="S16" s="132">
        <v>2200</v>
      </c>
    </row>
    <row r="17" spans="1:9" x14ac:dyDescent="0.25">
      <c r="A17" s="69">
        <f t="shared" si="2"/>
        <v>0.1</v>
      </c>
      <c r="B17" s="69">
        <f t="shared" si="3"/>
        <v>0.10460992907801418</v>
      </c>
      <c r="C17" s="69">
        <f t="shared" si="4"/>
        <v>9.3023255813953487E-2</v>
      </c>
      <c r="D17" s="69">
        <f t="shared" si="5"/>
        <v>9.5238095238095233E-2</v>
      </c>
    </row>
    <row r="18" spans="1:9" x14ac:dyDescent="0.25">
      <c r="A18" s="69">
        <f t="shared" si="2"/>
        <v>0.10526315789473684</v>
      </c>
      <c r="B18" s="69">
        <f t="shared" si="3"/>
        <v>0.10752191970466082</v>
      </c>
      <c r="C18" s="69">
        <f t="shared" si="4"/>
        <v>0.1</v>
      </c>
      <c r="D18" s="69">
        <f t="shared" si="5"/>
        <v>0.1</v>
      </c>
    </row>
    <row r="20" spans="1:9" ht="15.75" thickBot="1" x14ac:dyDescent="0.3"/>
    <row r="21" spans="1:9" ht="15.75" thickBot="1" x14ac:dyDescent="0.3">
      <c r="A21" s="183" t="s">
        <v>42</v>
      </c>
      <c r="B21" s="185" t="s">
        <v>33</v>
      </c>
      <c r="C21" s="186"/>
      <c r="D21" s="185" t="s">
        <v>34</v>
      </c>
      <c r="E21" s="186"/>
      <c r="F21" s="185" t="s">
        <v>35</v>
      </c>
      <c r="G21" s="186"/>
      <c r="H21" s="185" t="s">
        <v>24</v>
      </c>
      <c r="I21" s="186"/>
    </row>
    <row r="22" spans="1:9" x14ac:dyDescent="0.25">
      <c r="A22" s="184"/>
      <c r="B22" s="27" t="s">
        <v>4</v>
      </c>
      <c r="C22" s="27" t="s">
        <v>43</v>
      </c>
      <c r="D22" s="27" t="s">
        <v>4</v>
      </c>
      <c r="E22" s="27" t="s">
        <v>43</v>
      </c>
      <c r="F22" s="27" t="s">
        <v>4</v>
      </c>
      <c r="G22" s="27" t="s">
        <v>43</v>
      </c>
      <c r="H22" s="27" t="s">
        <v>4</v>
      </c>
      <c r="I22" s="27" t="s">
        <v>43</v>
      </c>
    </row>
    <row r="23" spans="1:9" ht="15.75" thickBot="1" x14ac:dyDescent="0.3">
      <c r="A23" s="17" t="s">
        <v>5</v>
      </c>
      <c r="B23" s="19">
        <v>2230</v>
      </c>
      <c r="C23" s="70">
        <v>0.1125</v>
      </c>
      <c r="D23" s="19">
        <v>2430</v>
      </c>
      <c r="E23" s="70">
        <v>0.12275034610059991</v>
      </c>
      <c r="F23" s="19">
        <v>2330</v>
      </c>
      <c r="G23" s="70">
        <v>0.11095238095238096</v>
      </c>
      <c r="H23" s="66">
        <v>2300</v>
      </c>
      <c r="I23" s="63">
        <v>0.12195121951219512</v>
      </c>
    </row>
    <row r="24" spans="1:9" ht="15.75" thickBot="1" x14ac:dyDescent="0.3">
      <c r="A24" s="17" t="s">
        <v>6</v>
      </c>
      <c r="B24" s="20">
        <v>1850</v>
      </c>
      <c r="C24" s="71">
        <v>9.2734790313053747E-2</v>
      </c>
      <c r="D24" s="20">
        <v>2090</v>
      </c>
      <c r="E24" s="71">
        <v>7.4150360453141093E-2</v>
      </c>
      <c r="F24" s="20">
        <v>2310</v>
      </c>
      <c r="G24" s="71">
        <v>5.8176820888685296E-2</v>
      </c>
      <c r="H24" s="66">
        <v>1880</v>
      </c>
      <c r="I24" s="63">
        <v>0.10588235294117647</v>
      </c>
    </row>
    <row r="25" spans="1:9" ht="15.75" thickBot="1" x14ac:dyDescent="0.3">
      <c r="A25" s="17" t="s">
        <v>7</v>
      </c>
      <c r="B25" s="20">
        <v>1900</v>
      </c>
      <c r="C25" s="71">
        <v>9.3210586881472962E-2</v>
      </c>
      <c r="D25" s="20">
        <v>2120</v>
      </c>
      <c r="E25" s="71">
        <v>8.5509472606246806E-2</v>
      </c>
      <c r="F25" s="20">
        <v>2180</v>
      </c>
      <c r="G25" s="71">
        <v>0.10812182741116751</v>
      </c>
      <c r="H25" s="67">
        <v>1930</v>
      </c>
      <c r="I25" s="64">
        <v>8.1460674157303375E-2</v>
      </c>
    </row>
    <row r="26" spans="1:9" x14ac:dyDescent="0.25">
      <c r="A26" s="51" t="s">
        <v>8</v>
      </c>
      <c r="B26" s="18">
        <v>2200</v>
      </c>
      <c r="C26" s="72">
        <v>0.1</v>
      </c>
      <c r="D26" s="18">
        <v>2490</v>
      </c>
      <c r="E26" s="72">
        <v>0.10460992907801418</v>
      </c>
      <c r="F26" s="18">
        <v>2350</v>
      </c>
      <c r="G26" s="72">
        <v>9.3023255813953487E-2</v>
      </c>
      <c r="H26" s="68">
        <v>2300</v>
      </c>
      <c r="I26" s="65">
        <v>9.5238095238095233E-2</v>
      </c>
    </row>
    <row r="27" spans="1:9" x14ac:dyDescent="0.25">
      <c r="A27" s="31" t="s">
        <v>24</v>
      </c>
      <c r="B27" s="32">
        <v>2100</v>
      </c>
      <c r="C27" s="30">
        <v>0.10526315789473684</v>
      </c>
      <c r="D27" s="32">
        <v>2400</v>
      </c>
      <c r="E27" s="30">
        <v>0.10752191970466082</v>
      </c>
      <c r="F27" s="32">
        <v>2310</v>
      </c>
      <c r="G27" s="30">
        <v>0.1</v>
      </c>
      <c r="H27" s="32">
        <v>2200</v>
      </c>
      <c r="I27" s="30">
        <v>0.1</v>
      </c>
    </row>
  </sheetData>
  <mergeCells count="13">
    <mergeCell ref="A10:I10"/>
    <mergeCell ref="A1:I1"/>
    <mergeCell ref="A2:D2"/>
    <mergeCell ref="A3:A4"/>
    <mergeCell ref="B3:C3"/>
    <mergeCell ref="D3:E3"/>
    <mergeCell ref="F3:G3"/>
    <mergeCell ref="H3:I3"/>
    <mergeCell ref="A21:A22"/>
    <mergeCell ref="B21:C21"/>
    <mergeCell ref="D21:E21"/>
    <mergeCell ref="F21:G21"/>
    <mergeCell ref="H21:I21"/>
  </mergeCells>
  <hyperlinks>
    <hyperlink ref="A2:D2" r:id="rId1" location="Sommaire!A1" display="Retour au sommair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sqref="A1:I1"/>
    </sheetView>
  </sheetViews>
  <sheetFormatPr baseColWidth="10" defaultRowHeight="15" x14ac:dyDescent="0.25"/>
  <cols>
    <col min="1" max="16384" width="11.42578125" style="131"/>
  </cols>
  <sheetData>
    <row r="1" spans="1:19" ht="36" customHeight="1" thickBot="1" x14ac:dyDescent="0.3">
      <c r="A1" s="166" t="s">
        <v>69</v>
      </c>
      <c r="B1" s="166"/>
      <c r="C1" s="166"/>
      <c r="D1" s="166"/>
      <c r="E1" s="166"/>
      <c r="F1" s="166"/>
      <c r="G1" s="166"/>
      <c r="H1" s="166"/>
      <c r="I1" s="166"/>
    </row>
    <row r="2" spans="1:19" ht="15.75" thickBot="1" x14ac:dyDescent="0.3">
      <c r="A2" s="194" t="s">
        <v>50</v>
      </c>
      <c r="B2" s="194"/>
      <c r="C2" s="194"/>
      <c r="D2" s="194"/>
      <c r="E2" s="12"/>
      <c r="F2" s="12"/>
      <c r="G2" s="12"/>
      <c r="H2" s="12"/>
      <c r="I2" s="12"/>
    </row>
    <row r="3" spans="1:19" ht="15.75" thickBot="1" x14ac:dyDescent="0.3">
      <c r="A3" s="183" t="s">
        <v>42</v>
      </c>
      <c r="B3" s="185" t="s">
        <v>33</v>
      </c>
      <c r="C3" s="186"/>
      <c r="D3" s="185" t="s">
        <v>34</v>
      </c>
      <c r="E3" s="186"/>
      <c r="F3" s="185" t="s">
        <v>35</v>
      </c>
      <c r="G3" s="186"/>
      <c r="H3" s="185" t="s">
        <v>24</v>
      </c>
      <c r="I3" s="186"/>
    </row>
    <row r="4" spans="1:19" x14ac:dyDescent="0.25">
      <c r="A4" s="184"/>
      <c r="B4" s="91" t="s">
        <v>3</v>
      </c>
      <c r="C4" s="27" t="s">
        <v>4</v>
      </c>
      <c r="D4" s="91" t="s">
        <v>3</v>
      </c>
      <c r="E4" s="27" t="s">
        <v>4</v>
      </c>
      <c r="F4" s="91" t="s">
        <v>3</v>
      </c>
      <c r="G4" s="27" t="s">
        <v>4</v>
      </c>
      <c r="H4" s="91" t="s">
        <v>3</v>
      </c>
      <c r="I4" s="27" t="s">
        <v>4</v>
      </c>
      <c r="L4" s="131">
        <f>MROUND(B5,10)</f>
        <v>2000</v>
      </c>
      <c r="M4" s="131">
        <f t="shared" ref="M4:S8" si="0">MROUND(C5,10)</f>
        <v>2240</v>
      </c>
      <c r="N4" s="131">
        <f t="shared" si="0"/>
        <v>2190</v>
      </c>
      <c r="O4" s="131">
        <f t="shared" si="0"/>
        <v>2400</v>
      </c>
      <c r="P4" s="131">
        <f t="shared" si="0"/>
        <v>2150</v>
      </c>
      <c r="Q4" s="131">
        <f t="shared" si="0"/>
        <v>2310</v>
      </c>
      <c r="R4" s="131">
        <f t="shared" si="0"/>
        <v>2100</v>
      </c>
      <c r="S4" s="131">
        <f>MROUND(I5,10)</f>
        <v>2300</v>
      </c>
    </row>
    <row r="5" spans="1:19" ht="15.75" thickBot="1" x14ac:dyDescent="0.3">
      <c r="A5" s="17" t="s">
        <v>5</v>
      </c>
      <c r="B5" s="142">
        <v>2000</v>
      </c>
      <c r="C5" s="142">
        <v>2244</v>
      </c>
      <c r="D5" s="142">
        <v>2188</v>
      </c>
      <c r="E5" s="142">
        <v>2400</v>
      </c>
      <c r="F5" s="142">
        <v>2150</v>
      </c>
      <c r="G5" s="142">
        <v>2310</v>
      </c>
      <c r="H5" s="142">
        <v>2100</v>
      </c>
      <c r="I5" s="142">
        <v>2300</v>
      </c>
      <c r="L5" s="131">
        <f t="shared" ref="L5:L8" si="1">MROUND(B6,10)</f>
        <v>1700</v>
      </c>
      <c r="M5" s="131">
        <f t="shared" si="0"/>
        <v>1850</v>
      </c>
      <c r="N5" s="131">
        <f t="shared" si="0"/>
        <v>2000</v>
      </c>
      <c r="O5" s="131">
        <f t="shared" si="0"/>
        <v>2150</v>
      </c>
      <c r="P5" s="131">
        <f t="shared" si="0"/>
        <v>2200</v>
      </c>
      <c r="Q5" s="131">
        <f t="shared" si="0"/>
        <v>2310</v>
      </c>
      <c r="R5" s="131">
        <f t="shared" si="0"/>
        <v>1730</v>
      </c>
      <c r="S5" s="131">
        <f t="shared" si="0"/>
        <v>1880</v>
      </c>
    </row>
    <row r="6" spans="1:19" ht="15.75" thickBot="1" x14ac:dyDescent="0.3">
      <c r="A6" s="17" t="s">
        <v>6</v>
      </c>
      <c r="B6" s="142">
        <v>1700</v>
      </c>
      <c r="C6" s="142">
        <v>1850</v>
      </c>
      <c r="D6" s="142">
        <v>2000</v>
      </c>
      <c r="E6" s="142">
        <v>2150</v>
      </c>
      <c r="F6" s="142">
        <v>2200</v>
      </c>
      <c r="G6" s="142">
        <v>2310</v>
      </c>
      <c r="H6" s="142">
        <v>1733</v>
      </c>
      <c r="I6" s="142">
        <v>1883</v>
      </c>
      <c r="L6" s="131">
        <f t="shared" si="1"/>
        <v>1790</v>
      </c>
      <c r="M6" s="131">
        <f t="shared" si="0"/>
        <v>1900</v>
      </c>
      <c r="N6" s="131">
        <f t="shared" si="0"/>
        <v>1990</v>
      </c>
      <c r="O6" s="131">
        <f t="shared" si="0"/>
        <v>2110</v>
      </c>
      <c r="P6" s="131">
        <f t="shared" si="0"/>
        <v>2000</v>
      </c>
      <c r="Q6" s="131">
        <f t="shared" si="0"/>
        <v>2170</v>
      </c>
      <c r="R6" s="131">
        <f t="shared" si="0"/>
        <v>1800</v>
      </c>
      <c r="S6" s="131">
        <f t="shared" si="0"/>
        <v>1950</v>
      </c>
    </row>
    <row r="7" spans="1:19" ht="15.75" thickBot="1" x14ac:dyDescent="0.3">
      <c r="A7" s="17" t="s">
        <v>7</v>
      </c>
      <c r="B7" s="142">
        <v>1791</v>
      </c>
      <c r="C7" s="142">
        <v>1900</v>
      </c>
      <c r="D7" s="142">
        <v>1990</v>
      </c>
      <c r="E7" s="142">
        <v>2108</v>
      </c>
      <c r="F7" s="142">
        <v>2000</v>
      </c>
      <c r="G7" s="142">
        <v>2167</v>
      </c>
      <c r="H7" s="142">
        <v>1800</v>
      </c>
      <c r="I7" s="142">
        <v>1950</v>
      </c>
      <c r="L7" s="131">
        <f t="shared" si="1"/>
        <v>2060</v>
      </c>
      <c r="M7" s="131">
        <f t="shared" si="0"/>
        <v>2200</v>
      </c>
      <c r="N7" s="131">
        <f t="shared" si="0"/>
        <v>2300</v>
      </c>
      <c r="O7" s="131">
        <f t="shared" si="0"/>
        <v>2480</v>
      </c>
      <c r="P7" s="131">
        <f t="shared" si="0"/>
        <v>2180</v>
      </c>
      <c r="Q7" s="131">
        <f t="shared" si="0"/>
        <v>2330</v>
      </c>
      <c r="R7" s="131">
        <f t="shared" si="0"/>
        <v>2120</v>
      </c>
      <c r="S7" s="131">
        <f t="shared" si="0"/>
        <v>2300</v>
      </c>
    </row>
    <row r="8" spans="1:19" x14ac:dyDescent="0.25">
      <c r="A8" s="51" t="s">
        <v>8</v>
      </c>
      <c r="B8" s="142">
        <v>2058</v>
      </c>
      <c r="C8" s="142">
        <v>2202</v>
      </c>
      <c r="D8" s="142">
        <v>2299</v>
      </c>
      <c r="E8" s="142">
        <v>2479</v>
      </c>
      <c r="F8" s="142">
        <v>2180</v>
      </c>
      <c r="G8" s="142">
        <v>2333</v>
      </c>
      <c r="H8" s="142">
        <v>2120</v>
      </c>
      <c r="I8" s="142">
        <v>2300</v>
      </c>
      <c r="L8" s="131">
        <f t="shared" si="1"/>
        <v>1950</v>
      </c>
      <c r="M8" s="131">
        <f t="shared" si="0"/>
        <v>2100</v>
      </c>
      <c r="N8" s="131">
        <f t="shared" si="0"/>
        <v>2200</v>
      </c>
      <c r="O8" s="131">
        <f t="shared" si="0"/>
        <v>2400</v>
      </c>
      <c r="P8" s="131">
        <f t="shared" si="0"/>
        <v>2150</v>
      </c>
      <c r="Q8" s="131">
        <f t="shared" si="0"/>
        <v>2310</v>
      </c>
      <c r="R8" s="131">
        <f t="shared" si="0"/>
        <v>2000</v>
      </c>
      <c r="S8" s="131">
        <f t="shared" si="0"/>
        <v>2200</v>
      </c>
    </row>
    <row r="9" spans="1:19" x14ac:dyDescent="0.25">
      <c r="A9" s="31" t="s">
        <v>24</v>
      </c>
      <c r="B9" s="142">
        <v>1950</v>
      </c>
      <c r="C9" s="131">
        <v>2100</v>
      </c>
      <c r="D9" s="131">
        <v>2200</v>
      </c>
      <c r="E9" s="131">
        <v>2400</v>
      </c>
      <c r="F9" s="131">
        <v>2150</v>
      </c>
      <c r="G9" s="131">
        <v>2308</v>
      </c>
      <c r="H9" s="131">
        <v>2000</v>
      </c>
      <c r="I9" s="131">
        <v>2200</v>
      </c>
    </row>
    <row r="10" spans="1:19" x14ac:dyDescent="0.25">
      <c r="A10" s="187" t="s">
        <v>68</v>
      </c>
      <c r="B10" s="187"/>
      <c r="C10" s="187"/>
      <c r="D10" s="187"/>
      <c r="E10" s="187"/>
      <c r="F10" s="187"/>
      <c r="G10" s="187"/>
      <c r="H10" s="187"/>
      <c r="I10" s="187"/>
    </row>
    <row r="12" spans="1:19" x14ac:dyDescent="0.25">
      <c r="L12" s="132"/>
      <c r="M12" s="132">
        <v>2240</v>
      </c>
      <c r="N12" s="132"/>
      <c r="O12" s="132">
        <v>2400</v>
      </c>
      <c r="P12" s="132"/>
      <c r="Q12" s="132">
        <v>2310</v>
      </c>
      <c r="R12" s="132"/>
      <c r="S12" s="132">
        <v>2300</v>
      </c>
    </row>
    <row r="13" spans="1:19" x14ac:dyDescent="0.25">
      <c r="A13" s="131" t="s">
        <v>43</v>
      </c>
      <c r="L13" s="132"/>
      <c r="M13" s="132">
        <v>1850</v>
      </c>
      <c r="N13" s="132"/>
      <c r="O13" s="132">
        <v>2150</v>
      </c>
      <c r="P13" s="132"/>
      <c r="Q13" s="132">
        <v>2310</v>
      </c>
      <c r="R13" s="132"/>
      <c r="S13" s="132">
        <v>1880</v>
      </c>
    </row>
    <row r="14" spans="1:19" x14ac:dyDescent="0.25">
      <c r="A14" s="69">
        <f>(C5-B5)/B5</f>
        <v>0.122</v>
      </c>
      <c r="B14" s="69">
        <f>(E5-D5)/D5</f>
        <v>9.6892138939670927E-2</v>
      </c>
      <c r="C14" s="69">
        <f>(G5-F5)/F5</f>
        <v>7.441860465116279E-2</v>
      </c>
      <c r="D14" s="69">
        <f>(I5-H5)/H5</f>
        <v>9.5238095238095233E-2</v>
      </c>
      <c r="L14" s="132"/>
      <c r="M14" s="132">
        <v>1900</v>
      </c>
      <c r="N14" s="132"/>
      <c r="O14" s="132">
        <v>2110</v>
      </c>
      <c r="P14" s="132"/>
      <c r="Q14" s="132">
        <v>2170</v>
      </c>
      <c r="R14" s="132"/>
      <c r="S14" s="132">
        <v>1950</v>
      </c>
    </row>
    <row r="15" spans="1:19" x14ac:dyDescent="0.25">
      <c r="A15" s="69">
        <f t="shared" ref="A15:A18" si="2">(C6-B6)/B6</f>
        <v>8.8235294117647065E-2</v>
      </c>
      <c r="B15" s="69">
        <f t="shared" ref="B15:B18" si="3">(E6-D6)/D6</f>
        <v>7.4999999999999997E-2</v>
      </c>
      <c r="C15" s="69">
        <f t="shared" ref="C15:C18" si="4">(G6-F6)/F6</f>
        <v>0.05</v>
      </c>
      <c r="D15" s="69">
        <f t="shared" ref="D15:D18" si="5">(I6-H6)/H6</f>
        <v>8.6555106751298322E-2</v>
      </c>
      <c r="L15" s="132"/>
      <c r="M15" s="132">
        <v>2200</v>
      </c>
      <c r="N15" s="132"/>
      <c r="O15" s="132">
        <v>2480</v>
      </c>
      <c r="P15" s="132"/>
      <c r="Q15" s="132">
        <v>2330</v>
      </c>
      <c r="R15" s="132"/>
      <c r="S15" s="132">
        <v>2300</v>
      </c>
    </row>
    <row r="16" spans="1:19" x14ac:dyDescent="0.25">
      <c r="A16" s="69">
        <f t="shared" si="2"/>
        <v>6.0859854829704074E-2</v>
      </c>
      <c r="B16" s="69">
        <f t="shared" si="3"/>
        <v>5.92964824120603E-2</v>
      </c>
      <c r="C16" s="69">
        <f t="shared" si="4"/>
        <v>8.3500000000000005E-2</v>
      </c>
      <c r="D16" s="69">
        <f t="shared" si="5"/>
        <v>8.3333333333333329E-2</v>
      </c>
      <c r="L16" s="132"/>
      <c r="M16" s="132">
        <v>2100</v>
      </c>
      <c r="N16" s="132"/>
      <c r="O16" s="132">
        <v>2400</v>
      </c>
      <c r="P16" s="132"/>
      <c r="Q16" s="132">
        <v>2310</v>
      </c>
      <c r="R16" s="132"/>
      <c r="S16" s="132">
        <v>2200</v>
      </c>
    </row>
    <row r="17" spans="1:9" x14ac:dyDescent="0.25">
      <c r="A17" s="69">
        <f t="shared" si="2"/>
        <v>6.9970845481049565E-2</v>
      </c>
      <c r="B17" s="69">
        <f t="shared" si="3"/>
        <v>7.8294910830795997E-2</v>
      </c>
      <c r="C17" s="69">
        <f t="shared" si="4"/>
        <v>7.0183486238532114E-2</v>
      </c>
      <c r="D17" s="69">
        <f t="shared" si="5"/>
        <v>8.4905660377358486E-2</v>
      </c>
    </row>
    <row r="18" spans="1:9" x14ac:dyDescent="0.25">
      <c r="A18" s="69">
        <f t="shared" si="2"/>
        <v>7.6923076923076927E-2</v>
      </c>
      <c r="B18" s="69">
        <f t="shared" si="3"/>
        <v>9.0909090909090912E-2</v>
      </c>
      <c r="C18" s="69">
        <f t="shared" si="4"/>
        <v>7.3488372093023252E-2</v>
      </c>
      <c r="D18" s="69">
        <f t="shared" si="5"/>
        <v>0.1</v>
      </c>
    </row>
    <row r="20" spans="1:9" ht="15.75" thickBot="1" x14ac:dyDescent="0.3"/>
    <row r="21" spans="1:9" ht="15.75" thickBot="1" x14ac:dyDescent="0.3">
      <c r="A21" s="183" t="s">
        <v>42</v>
      </c>
      <c r="B21" s="185" t="s">
        <v>33</v>
      </c>
      <c r="C21" s="186"/>
      <c r="D21" s="185" t="s">
        <v>34</v>
      </c>
      <c r="E21" s="186"/>
      <c r="F21" s="185" t="s">
        <v>35</v>
      </c>
      <c r="G21" s="186"/>
      <c r="H21" s="185" t="s">
        <v>24</v>
      </c>
      <c r="I21" s="186"/>
    </row>
    <row r="22" spans="1:9" x14ac:dyDescent="0.25">
      <c r="A22" s="184"/>
      <c r="B22" s="27" t="s">
        <v>4</v>
      </c>
      <c r="C22" s="27" t="s">
        <v>43</v>
      </c>
      <c r="D22" s="27" t="s">
        <v>4</v>
      </c>
      <c r="E22" s="27" t="s">
        <v>43</v>
      </c>
      <c r="F22" s="27" t="s">
        <v>4</v>
      </c>
      <c r="G22" s="27" t="s">
        <v>43</v>
      </c>
      <c r="H22" s="27" t="s">
        <v>4</v>
      </c>
      <c r="I22" s="27" t="s">
        <v>43</v>
      </c>
    </row>
    <row r="23" spans="1:9" ht="15.75" thickBot="1" x14ac:dyDescent="0.3">
      <c r="A23" s="17" t="s">
        <v>5</v>
      </c>
      <c r="B23" s="19">
        <v>2240</v>
      </c>
      <c r="C23" s="70">
        <v>0.122</v>
      </c>
      <c r="D23" s="19">
        <v>2400</v>
      </c>
      <c r="E23" s="70">
        <v>9.6892138939670927E-2</v>
      </c>
      <c r="F23" s="19">
        <v>2310</v>
      </c>
      <c r="G23" s="70">
        <v>7.441860465116279E-2</v>
      </c>
      <c r="H23" s="66">
        <v>2300</v>
      </c>
      <c r="I23" s="63">
        <v>9.5238095238095233E-2</v>
      </c>
    </row>
    <row r="24" spans="1:9" ht="15.75" thickBot="1" x14ac:dyDescent="0.3">
      <c r="A24" s="17" t="s">
        <v>6</v>
      </c>
      <c r="B24" s="20">
        <v>1850</v>
      </c>
      <c r="C24" s="71">
        <v>8.8235294117647065E-2</v>
      </c>
      <c r="D24" s="20">
        <v>2150</v>
      </c>
      <c r="E24" s="71">
        <v>7.4999999999999997E-2</v>
      </c>
      <c r="F24" s="20">
        <v>2310</v>
      </c>
      <c r="G24" s="71">
        <v>0.05</v>
      </c>
      <c r="H24" s="66">
        <v>1880</v>
      </c>
      <c r="I24" s="63">
        <v>8.6555106751298322E-2</v>
      </c>
    </row>
    <row r="25" spans="1:9" ht="15.75" thickBot="1" x14ac:dyDescent="0.3">
      <c r="A25" s="17" t="s">
        <v>7</v>
      </c>
      <c r="B25" s="20">
        <v>1900</v>
      </c>
      <c r="C25" s="71">
        <v>6.0859854829704074E-2</v>
      </c>
      <c r="D25" s="20">
        <v>2110</v>
      </c>
      <c r="E25" s="71">
        <v>5.92964824120603E-2</v>
      </c>
      <c r="F25" s="20">
        <v>2170</v>
      </c>
      <c r="G25" s="71">
        <v>8.3500000000000005E-2</v>
      </c>
      <c r="H25" s="67">
        <v>1950</v>
      </c>
      <c r="I25" s="64">
        <v>8.3333333333333329E-2</v>
      </c>
    </row>
    <row r="26" spans="1:9" x14ac:dyDescent="0.25">
      <c r="A26" s="51" t="s">
        <v>8</v>
      </c>
      <c r="B26" s="18">
        <v>2200</v>
      </c>
      <c r="C26" s="72">
        <v>6.9970845481049565E-2</v>
      </c>
      <c r="D26" s="18">
        <v>2480</v>
      </c>
      <c r="E26" s="72">
        <v>7.8294910830795997E-2</v>
      </c>
      <c r="F26" s="18">
        <v>2330</v>
      </c>
      <c r="G26" s="72">
        <v>7.0183486238532114E-2</v>
      </c>
      <c r="H26" s="68">
        <v>2300</v>
      </c>
      <c r="I26" s="65">
        <v>8.4905660377358486E-2</v>
      </c>
    </row>
    <row r="27" spans="1:9" x14ac:dyDescent="0.25">
      <c r="A27" s="31" t="s">
        <v>24</v>
      </c>
      <c r="B27" s="32">
        <v>2100</v>
      </c>
      <c r="C27" s="30">
        <v>7.6923076923076927E-2</v>
      </c>
      <c r="D27" s="32">
        <v>2400</v>
      </c>
      <c r="E27" s="30">
        <v>9.0909090909090912E-2</v>
      </c>
      <c r="F27" s="32">
        <v>2310</v>
      </c>
      <c r="G27" s="30">
        <v>7.3488372093023252E-2</v>
      </c>
      <c r="H27" s="32">
        <v>2200</v>
      </c>
      <c r="I27" s="30">
        <v>0.1</v>
      </c>
    </row>
  </sheetData>
  <mergeCells count="13">
    <mergeCell ref="A1:I1"/>
    <mergeCell ref="A2:D2"/>
    <mergeCell ref="A3:A4"/>
    <mergeCell ref="B3:C3"/>
    <mergeCell ref="D3:E3"/>
    <mergeCell ref="F3:G3"/>
    <mergeCell ref="H3:I3"/>
    <mergeCell ref="A10:I10"/>
    <mergeCell ref="A21:A22"/>
    <mergeCell ref="B21:C21"/>
    <mergeCell ref="D21:E21"/>
    <mergeCell ref="F21:G21"/>
    <mergeCell ref="H21:I21"/>
  </mergeCells>
  <hyperlinks>
    <hyperlink ref="A2:D2" r:id="rId1" location="Sommaire!A1" display="Retour au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28"/>
  <sheetViews>
    <sheetView topLeftCell="B1" workbookViewId="0">
      <selection activeCell="L35" sqref="L35"/>
    </sheetView>
  </sheetViews>
  <sheetFormatPr baseColWidth="10" defaultRowHeight="12.75" x14ac:dyDescent="0.2"/>
  <cols>
    <col min="1" max="1" width="31.85546875" style="12" customWidth="1"/>
    <col min="2" max="2" width="10.28515625" style="12" customWidth="1"/>
    <col min="3" max="3" width="8.42578125" style="12" customWidth="1"/>
    <col min="4" max="4" width="9.28515625" style="12" customWidth="1"/>
    <col min="5" max="16384" width="11.42578125" style="12"/>
  </cols>
  <sheetData>
    <row r="1" spans="1:16379" ht="48" customHeight="1" thickBot="1" x14ac:dyDescent="0.25">
      <c r="A1" s="166" t="s">
        <v>59</v>
      </c>
      <c r="B1" s="166"/>
      <c r="C1" s="166"/>
      <c r="D1" s="166"/>
    </row>
    <row r="2" spans="1:16379" ht="15.75" thickBot="1" x14ac:dyDescent="0.25">
      <c r="A2" s="167" t="s">
        <v>50</v>
      </c>
      <c r="B2" s="167"/>
      <c r="C2" s="167"/>
      <c r="D2" s="167"/>
    </row>
    <row r="3" spans="1:16379" ht="21.75" customHeight="1" thickBot="1" x14ac:dyDescent="0.25">
      <c r="A3" s="141"/>
      <c r="B3" s="27" t="s">
        <v>51</v>
      </c>
      <c r="C3" s="27" t="s">
        <v>52</v>
      </c>
      <c r="D3" s="12" t="s">
        <v>198</v>
      </c>
    </row>
    <row r="4" spans="1:16379" ht="9.75" customHeight="1" x14ac:dyDescent="0.2">
      <c r="A4" s="168" t="s">
        <v>9</v>
      </c>
      <c r="B4" s="168"/>
      <c r="C4" s="168"/>
    </row>
    <row r="5" spans="1:16379" x14ac:dyDescent="0.2">
      <c r="A5" s="28" t="s">
        <v>0</v>
      </c>
      <c r="B5" s="29" t="s">
        <v>40</v>
      </c>
      <c r="C5" s="29" t="s">
        <v>82</v>
      </c>
      <c r="E5" s="93"/>
      <c r="F5" s="93"/>
      <c r="G5" s="93"/>
      <c r="H5" s="93"/>
      <c r="J5" s="60"/>
      <c r="K5" s="60"/>
      <c r="L5" s="60"/>
      <c r="M5" s="60"/>
    </row>
    <row r="6" spans="1:16379" x14ac:dyDescent="0.2">
      <c r="A6" s="28" t="s">
        <v>1</v>
      </c>
      <c r="B6" s="29" t="s">
        <v>79</v>
      </c>
      <c r="C6" s="29" t="s">
        <v>83</v>
      </c>
      <c r="E6" s="93"/>
      <c r="F6" s="93"/>
      <c r="G6" s="93"/>
      <c r="H6" s="93"/>
      <c r="J6" s="60"/>
      <c r="K6" s="60"/>
      <c r="L6" s="60"/>
      <c r="M6" s="60"/>
    </row>
    <row r="7" spans="1:16379" x14ac:dyDescent="0.2">
      <c r="A7" s="28" t="s">
        <v>12</v>
      </c>
      <c r="B7" s="29" t="s">
        <v>80</v>
      </c>
      <c r="C7" s="29" t="s">
        <v>84</v>
      </c>
      <c r="E7" s="93"/>
      <c r="F7" s="93"/>
      <c r="G7" s="93"/>
      <c r="H7" s="93"/>
      <c r="J7" s="60"/>
      <c r="K7" s="60"/>
      <c r="L7" s="60"/>
      <c r="M7" s="60"/>
    </row>
    <row r="8" spans="1:16379" x14ac:dyDescent="0.2">
      <c r="A8" s="28" t="s">
        <v>13</v>
      </c>
      <c r="B8" s="29" t="s">
        <v>81</v>
      </c>
      <c r="C8" s="29" t="s">
        <v>85</v>
      </c>
      <c r="E8" s="93"/>
      <c r="F8" s="93"/>
      <c r="G8" s="93"/>
      <c r="H8" s="93"/>
      <c r="J8" s="60"/>
      <c r="K8" s="60"/>
      <c r="L8" s="60"/>
      <c r="M8" s="60"/>
    </row>
    <row r="9" spans="1:16379" ht="11.25" customHeight="1" x14ac:dyDescent="0.2">
      <c r="A9" s="165" t="s">
        <v>45</v>
      </c>
      <c r="B9" s="165"/>
      <c r="C9" s="165"/>
      <c r="H9" s="95"/>
      <c r="I9" s="95"/>
      <c r="J9" s="95"/>
      <c r="K9" s="95"/>
      <c r="L9" s="95"/>
      <c r="M9" s="95"/>
    </row>
    <row r="10" spans="1:16379" ht="12.75" customHeight="1" x14ac:dyDescent="0.25">
      <c r="A10" s="28" t="s">
        <v>53</v>
      </c>
      <c r="B10" s="94" t="s">
        <v>86</v>
      </c>
      <c r="C10" s="46" t="s">
        <v>88</v>
      </c>
      <c r="H10" s="96"/>
      <c r="I10" s="95"/>
      <c r="J10" s="96"/>
      <c r="K10" s="95"/>
      <c r="L10" s="95"/>
      <c r="M10" s="95"/>
    </row>
    <row r="11" spans="1:16379" ht="15" x14ac:dyDescent="0.25">
      <c r="A11" s="28" t="s">
        <v>34</v>
      </c>
      <c r="B11" s="46" t="s">
        <v>38</v>
      </c>
      <c r="C11" s="46" t="s">
        <v>41</v>
      </c>
      <c r="H11" s="131"/>
      <c r="J11" s="131"/>
    </row>
    <row r="12" spans="1:16379" ht="15" x14ac:dyDescent="0.25">
      <c r="A12" s="28" t="s">
        <v>54</v>
      </c>
      <c r="B12" s="46" t="s">
        <v>87</v>
      </c>
      <c r="C12" s="46" t="s">
        <v>89</v>
      </c>
      <c r="H12" s="131"/>
      <c r="J12" s="131"/>
    </row>
    <row r="13" spans="1:16379" ht="12" customHeight="1" x14ac:dyDescent="0.2">
      <c r="A13" s="27" t="s">
        <v>36</v>
      </c>
      <c r="B13" s="27" t="s">
        <v>92</v>
      </c>
      <c r="C13" s="27" t="s">
        <v>91</v>
      </c>
      <c r="D13" s="3"/>
      <c r="E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row>
    <row r="14" spans="1:16379" x14ac:dyDescent="0.2">
      <c r="A14" s="27" t="s">
        <v>19</v>
      </c>
      <c r="B14" s="27" t="s">
        <v>94</v>
      </c>
      <c r="C14" s="27" t="s">
        <v>95</v>
      </c>
      <c r="D14" s="21"/>
      <c r="E14" s="21"/>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row>
    <row r="15" spans="1:16379" x14ac:dyDescent="0.2">
      <c r="A15" s="2"/>
    </row>
    <row r="17" spans="1:21" x14ac:dyDescent="0.2">
      <c r="A17" s="12" t="s">
        <v>199</v>
      </c>
      <c r="E17" s="12" t="s">
        <v>200</v>
      </c>
      <c r="H17" s="12" t="s">
        <v>201</v>
      </c>
      <c r="K17" s="12" t="s">
        <v>202</v>
      </c>
      <c r="N17" s="12" t="s">
        <v>204</v>
      </c>
      <c r="Q17" s="12" t="s">
        <v>202</v>
      </c>
      <c r="T17" s="12" t="s">
        <v>203</v>
      </c>
    </row>
    <row r="18" spans="1:21" x14ac:dyDescent="0.2">
      <c r="B18" s="12" t="s">
        <v>51</v>
      </c>
      <c r="C18" s="12" t="s">
        <v>52</v>
      </c>
      <c r="E18" s="12" t="s">
        <v>51</v>
      </c>
      <c r="F18" s="12" t="s">
        <v>52</v>
      </c>
      <c r="H18" s="12" t="s">
        <v>51</v>
      </c>
      <c r="I18" s="12" t="s">
        <v>52</v>
      </c>
      <c r="K18" s="12" t="s">
        <v>51</v>
      </c>
      <c r="L18" s="12" t="s">
        <v>52</v>
      </c>
      <c r="N18" s="12" t="s">
        <v>51</v>
      </c>
      <c r="O18" s="12" t="s">
        <v>52</v>
      </c>
      <c r="Q18" s="12" t="s">
        <v>51</v>
      </c>
      <c r="R18" s="12" t="s">
        <v>52</v>
      </c>
      <c r="T18" s="12" t="s">
        <v>51</v>
      </c>
      <c r="U18" s="12" t="s">
        <v>52</v>
      </c>
    </row>
    <row r="19" spans="1:21" ht="15" x14ac:dyDescent="0.25">
      <c r="B19" s="146">
        <v>88.59</v>
      </c>
      <c r="C19" s="146">
        <v>94.49</v>
      </c>
      <c r="E19" s="146">
        <v>92.09</v>
      </c>
      <c r="F19" s="146">
        <v>94.77</v>
      </c>
      <c r="H19" s="60">
        <f>ROUND(E19-B19,0)</f>
        <v>4</v>
      </c>
      <c r="I19" s="93">
        <f>ROUND(F19-C19,1)</f>
        <v>0.3</v>
      </c>
      <c r="K19" s="12">
        <v>4</v>
      </c>
      <c r="L19" s="12">
        <v>0.3</v>
      </c>
      <c r="N19" s="60">
        <f>ROUND(E19,0)</f>
        <v>92</v>
      </c>
      <c r="O19" s="60">
        <f>ROUND(F19,0)</f>
        <v>95</v>
      </c>
      <c r="Q19" s="12">
        <v>92</v>
      </c>
      <c r="R19" s="12">
        <v>95</v>
      </c>
      <c r="T19" s="12" t="str">
        <f>Q19&amp;" (+"&amp;K19&amp;")"</f>
        <v>92 (+4)</v>
      </c>
      <c r="U19" s="12" t="str">
        <f>R19&amp;" (+"&amp;L19&amp;")"</f>
        <v>95 (+0,3)</v>
      </c>
    </row>
    <row r="20" spans="1:21" ht="15" x14ac:dyDescent="0.25">
      <c r="B20" s="146">
        <v>79.95</v>
      </c>
      <c r="C20" s="146">
        <v>88.79</v>
      </c>
      <c r="E20" s="146">
        <v>86.06</v>
      </c>
      <c r="F20" s="146">
        <v>88.67</v>
      </c>
      <c r="H20" s="60">
        <f t="shared" ref="H20:H28" si="0">ROUND(E20-B20,0)</f>
        <v>6</v>
      </c>
      <c r="I20" s="93">
        <f t="shared" ref="I20:I28" si="1">ROUND(F20-C20,1)</f>
        <v>-0.1</v>
      </c>
      <c r="K20" s="12">
        <v>6</v>
      </c>
      <c r="L20" s="12">
        <v>-0.1</v>
      </c>
      <c r="N20" s="60">
        <f t="shared" ref="N20:O28" si="2">ROUND(E20,0)</f>
        <v>86</v>
      </c>
      <c r="O20" s="60">
        <f t="shared" si="2"/>
        <v>89</v>
      </c>
      <c r="Q20" s="12">
        <v>86</v>
      </c>
      <c r="R20" s="12">
        <v>89</v>
      </c>
      <c r="T20" s="12" t="str">
        <f t="shared" ref="T20:T28" si="3">Q20&amp;" (+"&amp;K20&amp;")"</f>
        <v>86 (+6)</v>
      </c>
      <c r="U20" s="12" t="str">
        <f>R20&amp;" (+"&amp;L20&amp;")"</f>
        <v>89 (+-0,1)</v>
      </c>
    </row>
    <row r="21" spans="1:21" ht="15" x14ac:dyDescent="0.25">
      <c r="B21" s="146">
        <v>84.35</v>
      </c>
      <c r="C21" s="146">
        <v>90.99</v>
      </c>
      <c r="E21" s="146">
        <v>88.79</v>
      </c>
      <c r="F21" s="146">
        <v>91.27</v>
      </c>
      <c r="H21" s="60">
        <f t="shared" si="0"/>
        <v>4</v>
      </c>
      <c r="I21" s="93">
        <f t="shared" si="1"/>
        <v>0.3</v>
      </c>
      <c r="K21" s="12">
        <v>4</v>
      </c>
      <c r="L21" s="12">
        <v>0.3</v>
      </c>
      <c r="N21" s="60">
        <f t="shared" si="2"/>
        <v>89</v>
      </c>
      <c r="O21" s="60">
        <f t="shared" si="2"/>
        <v>91</v>
      </c>
      <c r="Q21" s="12">
        <v>89</v>
      </c>
      <c r="R21" s="12">
        <v>91</v>
      </c>
      <c r="T21" s="12" t="str">
        <f t="shared" si="3"/>
        <v>89 (+4)</v>
      </c>
      <c r="U21" s="12" t="str">
        <f t="shared" ref="U21:U28" si="4">R21&amp;" (+"&amp;L21&amp;")"</f>
        <v>91 (+0,3)</v>
      </c>
    </row>
    <row r="22" spans="1:21" ht="15" x14ac:dyDescent="0.25">
      <c r="B22" s="146">
        <v>86.49</v>
      </c>
      <c r="C22" s="146">
        <v>92.59</v>
      </c>
      <c r="E22" s="146">
        <v>89.26</v>
      </c>
      <c r="F22" s="146">
        <v>93.67</v>
      </c>
      <c r="H22" s="60">
        <f t="shared" si="0"/>
        <v>3</v>
      </c>
      <c r="I22" s="93">
        <f t="shared" si="1"/>
        <v>1.1000000000000001</v>
      </c>
      <c r="K22" s="12">
        <v>3</v>
      </c>
      <c r="L22" s="12">
        <v>1.1000000000000001</v>
      </c>
      <c r="N22" s="60">
        <f t="shared" si="2"/>
        <v>89</v>
      </c>
      <c r="O22" s="60">
        <f t="shared" si="2"/>
        <v>94</v>
      </c>
      <c r="Q22" s="12">
        <v>89</v>
      </c>
      <c r="R22" s="12">
        <v>94</v>
      </c>
      <c r="T22" s="12" t="str">
        <f t="shared" si="3"/>
        <v>89 (+3)</v>
      </c>
      <c r="U22" s="12" t="str">
        <f t="shared" si="4"/>
        <v>94 (+1,1)</v>
      </c>
    </row>
    <row r="23" spans="1:21" x14ac:dyDescent="0.2">
      <c r="B23" s="93"/>
      <c r="C23" s="93"/>
      <c r="E23" s="93"/>
      <c r="F23" s="93"/>
      <c r="H23" s="60"/>
      <c r="I23" s="93"/>
      <c r="N23" s="60"/>
      <c r="O23" s="60"/>
    </row>
    <row r="24" spans="1:21" ht="15" x14ac:dyDescent="0.25">
      <c r="B24" s="147">
        <v>84.66</v>
      </c>
      <c r="C24" s="147">
        <v>91.51</v>
      </c>
      <c r="E24" s="147">
        <v>88.32</v>
      </c>
      <c r="F24" s="147">
        <v>91.84</v>
      </c>
      <c r="H24" s="60">
        <f t="shared" si="0"/>
        <v>4</v>
      </c>
      <c r="I24" s="93">
        <f t="shared" si="1"/>
        <v>0.3</v>
      </c>
      <c r="K24" s="12">
        <v>4</v>
      </c>
      <c r="L24" s="12">
        <v>0.3</v>
      </c>
      <c r="N24" s="60">
        <f t="shared" si="2"/>
        <v>88</v>
      </c>
      <c r="O24" s="60">
        <f t="shared" si="2"/>
        <v>92</v>
      </c>
      <c r="Q24" s="12">
        <v>88</v>
      </c>
      <c r="R24" s="12">
        <v>92</v>
      </c>
      <c r="T24" s="12" t="str">
        <f t="shared" si="3"/>
        <v>88 (+4)</v>
      </c>
      <c r="U24" s="12" t="str">
        <f t="shared" si="4"/>
        <v>92 (+0,3)</v>
      </c>
    </row>
    <row r="25" spans="1:21" ht="15" x14ac:dyDescent="0.25">
      <c r="B25" s="147">
        <v>89.83</v>
      </c>
      <c r="C25" s="147">
        <v>95.48</v>
      </c>
      <c r="E25" s="147">
        <v>93.77</v>
      </c>
      <c r="F25" s="147">
        <v>96.16</v>
      </c>
      <c r="H25" s="60">
        <f t="shared" si="0"/>
        <v>4</v>
      </c>
      <c r="I25" s="93">
        <f t="shared" si="1"/>
        <v>0.7</v>
      </c>
      <c r="K25" s="12">
        <v>4</v>
      </c>
      <c r="L25" s="12">
        <v>0.7</v>
      </c>
      <c r="N25" s="60">
        <f t="shared" si="2"/>
        <v>94</v>
      </c>
      <c r="O25" s="60">
        <f t="shared" si="2"/>
        <v>96</v>
      </c>
      <c r="Q25" s="12">
        <v>94</v>
      </c>
      <c r="R25" s="12">
        <v>96</v>
      </c>
      <c r="T25" s="12" t="str">
        <f t="shared" si="3"/>
        <v>94 (+4)</v>
      </c>
      <c r="U25" s="12" t="str">
        <f t="shared" si="4"/>
        <v>96 (+0,7)</v>
      </c>
    </row>
    <row r="26" spans="1:21" ht="15" x14ac:dyDescent="0.25">
      <c r="B26" s="147">
        <v>92.13</v>
      </c>
      <c r="C26" s="147">
        <v>96.47</v>
      </c>
      <c r="E26" s="147">
        <v>95.04</v>
      </c>
      <c r="F26" s="147">
        <v>97.03</v>
      </c>
      <c r="H26" s="60">
        <f t="shared" si="0"/>
        <v>3</v>
      </c>
      <c r="I26" s="93">
        <f t="shared" si="1"/>
        <v>0.6</v>
      </c>
      <c r="K26" s="12">
        <v>3</v>
      </c>
      <c r="L26" s="12">
        <v>0.6</v>
      </c>
      <c r="N26" s="60">
        <f t="shared" si="2"/>
        <v>95</v>
      </c>
      <c r="O26" s="60">
        <f t="shared" si="2"/>
        <v>97</v>
      </c>
      <c r="Q26" s="12">
        <v>95</v>
      </c>
      <c r="R26" s="12">
        <v>97</v>
      </c>
      <c r="T26" s="12" t="str">
        <f t="shared" si="3"/>
        <v>95 (+3)</v>
      </c>
      <c r="U26" s="12" t="str">
        <f t="shared" si="4"/>
        <v>97 (+0,6)</v>
      </c>
    </row>
    <row r="27" spans="1:21" ht="15" x14ac:dyDescent="0.25">
      <c r="B27" s="147">
        <v>86.31</v>
      </c>
      <c r="C27" s="147">
        <v>92.71</v>
      </c>
      <c r="E27" s="147">
        <v>90.01</v>
      </c>
      <c r="F27" s="147">
        <v>93.15</v>
      </c>
      <c r="H27" s="60">
        <f t="shared" si="0"/>
        <v>4</v>
      </c>
      <c r="I27" s="93">
        <f t="shared" si="1"/>
        <v>0.4</v>
      </c>
      <c r="K27" s="12">
        <v>4</v>
      </c>
      <c r="L27" s="12">
        <v>0.4</v>
      </c>
      <c r="N27" s="60">
        <f t="shared" si="2"/>
        <v>90</v>
      </c>
      <c r="O27" s="60">
        <f t="shared" si="2"/>
        <v>93</v>
      </c>
      <c r="Q27" s="12">
        <v>90</v>
      </c>
      <c r="R27" s="12">
        <v>93</v>
      </c>
      <c r="T27" s="12" t="str">
        <f t="shared" si="3"/>
        <v>90 (+4)</v>
      </c>
      <c r="U27" s="12" t="str">
        <f t="shared" si="4"/>
        <v>93 (+0,4)</v>
      </c>
    </row>
    <row r="28" spans="1:21" ht="15" x14ac:dyDescent="0.25">
      <c r="B28" s="131">
        <v>97.74</v>
      </c>
      <c r="C28" s="131">
        <v>97.56</v>
      </c>
      <c r="E28" s="147">
        <v>96.8</v>
      </c>
      <c r="F28" s="147">
        <v>97.31</v>
      </c>
      <c r="H28" s="60">
        <f t="shared" si="0"/>
        <v>-1</v>
      </c>
      <c r="I28" s="93">
        <f t="shared" si="1"/>
        <v>-0.3</v>
      </c>
      <c r="K28" s="12">
        <v>0</v>
      </c>
      <c r="L28" s="12">
        <v>0</v>
      </c>
      <c r="N28" s="60">
        <f t="shared" si="2"/>
        <v>97</v>
      </c>
      <c r="O28" s="60">
        <f t="shared" si="2"/>
        <v>97</v>
      </c>
      <c r="Q28" s="12">
        <v>97</v>
      </c>
      <c r="R28" s="12">
        <v>97</v>
      </c>
      <c r="T28" s="12" t="str">
        <f t="shared" si="3"/>
        <v>97 (+0)</v>
      </c>
      <c r="U28" s="12" t="str">
        <f t="shared" si="4"/>
        <v>97 (+0)</v>
      </c>
    </row>
  </sheetData>
  <mergeCells count="4">
    <mergeCell ref="A1:D1"/>
    <mergeCell ref="A2:D2"/>
    <mergeCell ref="A4:C4"/>
    <mergeCell ref="A9:C9"/>
  </mergeCells>
  <hyperlinks>
    <hyperlink ref="A2:D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Z32"/>
  <sheetViews>
    <sheetView workbookViewId="0">
      <selection activeCell="I17" sqref="I17"/>
    </sheetView>
  </sheetViews>
  <sheetFormatPr baseColWidth="10" defaultRowHeight="12.75" x14ac:dyDescent="0.2"/>
  <cols>
    <col min="1" max="1" width="31.85546875" style="12" customWidth="1"/>
    <col min="2" max="2" width="10.28515625" style="12" customWidth="1"/>
    <col min="3" max="3" width="8.42578125" style="12" customWidth="1"/>
    <col min="4" max="4" width="10.28515625" style="12" customWidth="1"/>
    <col min="5" max="5" width="8.42578125" style="12" customWidth="1"/>
    <col min="6" max="6" width="9.28515625" style="12" customWidth="1"/>
    <col min="7" max="16384" width="11.42578125" style="12"/>
  </cols>
  <sheetData>
    <row r="1" spans="1:16380" ht="29.25" customHeight="1" x14ac:dyDescent="0.25">
      <c r="A1" s="170" t="s">
        <v>232</v>
      </c>
      <c r="B1" s="170"/>
      <c r="C1" s="170"/>
      <c r="D1" s="170"/>
      <c r="E1" s="170"/>
      <c r="F1" s="170"/>
      <c r="G1" s="170"/>
      <c r="H1" s="154"/>
    </row>
    <row r="2" spans="1:16380" ht="15.75" thickBot="1" x14ac:dyDescent="0.25">
      <c r="A2" s="152" t="s">
        <v>50</v>
      </c>
      <c r="B2" s="152"/>
      <c r="C2" s="152"/>
      <c r="D2" s="152"/>
      <c r="E2" s="152"/>
      <c r="F2" s="152"/>
      <c r="G2" s="152"/>
    </row>
    <row r="3" spans="1:16380" ht="27.75" customHeight="1" x14ac:dyDescent="0.2">
      <c r="A3" s="152"/>
      <c r="B3" s="171" t="s">
        <v>230</v>
      </c>
      <c r="C3" s="172"/>
      <c r="D3" s="171" t="s">
        <v>209</v>
      </c>
      <c r="E3" s="172"/>
      <c r="F3" s="173" t="s">
        <v>229</v>
      </c>
      <c r="G3" s="172"/>
    </row>
    <row r="4" spans="1:16380" ht="21.75" customHeight="1" thickBot="1" x14ac:dyDescent="0.25">
      <c r="A4" s="151"/>
      <c r="B4" s="27" t="s">
        <v>51</v>
      </c>
      <c r="C4" s="27" t="s">
        <v>52</v>
      </c>
      <c r="D4" s="27" t="s">
        <v>51</v>
      </c>
      <c r="E4" s="27" t="s">
        <v>52</v>
      </c>
      <c r="F4" s="27" t="s">
        <v>51</v>
      </c>
      <c r="G4" s="27" t="s">
        <v>52</v>
      </c>
    </row>
    <row r="5" spans="1:16380" ht="9.75" customHeight="1" x14ac:dyDescent="0.2">
      <c r="A5" s="150" t="s">
        <v>9</v>
      </c>
      <c r="B5" s="143"/>
      <c r="C5" s="143"/>
      <c r="D5" s="150"/>
      <c r="E5" s="150"/>
      <c r="F5" s="143"/>
      <c r="G5" s="143"/>
    </row>
    <row r="6" spans="1:16380" ht="12.75" customHeight="1" x14ac:dyDescent="0.2">
      <c r="A6" s="28" t="s">
        <v>0</v>
      </c>
      <c r="B6" s="29" t="s">
        <v>40</v>
      </c>
      <c r="C6" s="29" t="s">
        <v>82</v>
      </c>
      <c r="D6" s="133" t="s">
        <v>168</v>
      </c>
      <c r="E6" s="133" t="s">
        <v>169</v>
      </c>
      <c r="F6" s="133">
        <v>76.63</v>
      </c>
      <c r="G6" s="133" t="s">
        <v>194</v>
      </c>
      <c r="H6" s="93"/>
      <c r="I6" s="93"/>
      <c r="K6" s="60"/>
      <c r="L6" s="60"/>
      <c r="M6" s="60"/>
      <c r="N6" s="60"/>
    </row>
    <row r="7" spans="1:16380" ht="12.75" customHeight="1" x14ac:dyDescent="0.2">
      <c r="A7" s="28" t="s">
        <v>1</v>
      </c>
      <c r="B7" s="29" t="s">
        <v>79</v>
      </c>
      <c r="C7" s="29" t="s">
        <v>83</v>
      </c>
      <c r="D7" s="133" t="s">
        <v>170</v>
      </c>
      <c r="E7" s="133" t="s">
        <v>171</v>
      </c>
      <c r="F7" s="133">
        <v>59.36</v>
      </c>
      <c r="G7" s="133" t="s">
        <v>195</v>
      </c>
      <c r="H7" s="93"/>
      <c r="I7" s="93"/>
      <c r="K7" s="60"/>
      <c r="L7" s="60"/>
      <c r="M7" s="60"/>
      <c r="N7" s="60"/>
    </row>
    <row r="8" spans="1:16380" ht="12.75" customHeight="1" x14ac:dyDescent="0.2">
      <c r="A8" s="28" t="s">
        <v>12</v>
      </c>
      <c r="B8" s="29" t="s">
        <v>80</v>
      </c>
      <c r="C8" s="29" t="s">
        <v>84</v>
      </c>
      <c r="D8" s="133" t="s">
        <v>172</v>
      </c>
      <c r="E8" s="133" t="s">
        <v>179</v>
      </c>
      <c r="F8" s="133">
        <v>75.05</v>
      </c>
      <c r="G8" s="133" t="s">
        <v>189</v>
      </c>
      <c r="H8" s="93"/>
      <c r="I8" s="93"/>
      <c r="K8" s="60"/>
      <c r="L8" s="60"/>
      <c r="M8" s="60"/>
      <c r="N8" s="60"/>
    </row>
    <row r="9" spans="1:16380" ht="12.75" customHeight="1" x14ac:dyDescent="0.2">
      <c r="A9" s="28" t="s">
        <v>13</v>
      </c>
      <c r="B9" s="29" t="s">
        <v>81</v>
      </c>
      <c r="C9" s="29" t="s">
        <v>85</v>
      </c>
      <c r="D9" s="133" t="s">
        <v>173</v>
      </c>
      <c r="E9" s="133" t="s">
        <v>174</v>
      </c>
      <c r="F9" s="133">
        <v>75.930000000000007</v>
      </c>
      <c r="G9" s="133" t="s">
        <v>190</v>
      </c>
      <c r="H9" s="93"/>
      <c r="I9" s="93"/>
      <c r="K9" s="60"/>
      <c r="L9" s="60"/>
      <c r="M9" s="60"/>
      <c r="N9" s="60"/>
    </row>
    <row r="10" spans="1:16380" ht="11.25" customHeight="1" x14ac:dyDescent="0.2">
      <c r="A10" s="149" t="s">
        <v>45</v>
      </c>
      <c r="B10" s="144"/>
      <c r="C10" s="144"/>
      <c r="D10" s="149"/>
      <c r="E10" s="149"/>
      <c r="F10" s="144"/>
      <c r="G10" s="144"/>
      <c r="I10" s="95"/>
      <c r="J10" s="95"/>
      <c r="K10" s="95"/>
      <c r="L10" s="95"/>
      <c r="M10" s="95"/>
      <c r="N10" s="95"/>
    </row>
    <row r="11" spans="1:16380" ht="12.75" customHeight="1" x14ac:dyDescent="0.25">
      <c r="A11" s="28" t="s">
        <v>53</v>
      </c>
      <c r="B11" s="94" t="s">
        <v>86</v>
      </c>
      <c r="C11" s="46" t="s">
        <v>88</v>
      </c>
      <c r="D11" s="135" t="s">
        <v>175</v>
      </c>
      <c r="E11" s="133" t="s">
        <v>176</v>
      </c>
      <c r="F11" s="133">
        <v>71.28</v>
      </c>
      <c r="G11" s="133" t="s">
        <v>191</v>
      </c>
      <c r="I11" s="96"/>
      <c r="J11" s="95"/>
      <c r="K11" s="96"/>
      <c r="L11" s="95"/>
      <c r="M11" s="95"/>
      <c r="N11" s="95"/>
    </row>
    <row r="12" spans="1:16380" ht="15" x14ac:dyDescent="0.25">
      <c r="A12" s="28" t="s">
        <v>34</v>
      </c>
      <c r="B12" s="46" t="s">
        <v>38</v>
      </c>
      <c r="C12" s="46" t="s">
        <v>41</v>
      </c>
      <c r="D12" s="133" t="s">
        <v>140</v>
      </c>
      <c r="E12" s="133" t="s">
        <v>85</v>
      </c>
      <c r="F12" s="133">
        <v>82.04</v>
      </c>
      <c r="G12" s="133" t="s">
        <v>192</v>
      </c>
      <c r="I12" s="131"/>
      <c r="K12" s="131"/>
    </row>
    <row r="13" spans="1:16380" ht="15" x14ac:dyDescent="0.25">
      <c r="A13" s="28" t="s">
        <v>54</v>
      </c>
      <c r="B13" s="46" t="s">
        <v>87</v>
      </c>
      <c r="C13" s="46" t="s">
        <v>89</v>
      </c>
      <c r="D13" s="133" t="s">
        <v>177</v>
      </c>
      <c r="E13" s="133" t="s">
        <v>180</v>
      </c>
      <c r="F13" s="133">
        <v>84.53</v>
      </c>
      <c r="G13" s="133" t="s">
        <v>196</v>
      </c>
      <c r="I13" s="131"/>
      <c r="K13" s="131"/>
    </row>
    <row r="14" spans="1:16380" ht="12" customHeight="1" x14ac:dyDescent="0.2">
      <c r="A14" s="27" t="s">
        <v>36</v>
      </c>
      <c r="B14" s="27" t="s">
        <v>92</v>
      </c>
      <c r="C14" s="27" t="s">
        <v>91</v>
      </c>
      <c r="D14" s="134" t="s">
        <v>173</v>
      </c>
      <c r="E14" s="134" t="s">
        <v>178</v>
      </c>
      <c r="F14" s="134">
        <v>74.45</v>
      </c>
      <c r="G14" s="134" t="s">
        <v>193</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row>
    <row r="15" spans="1:16380" x14ac:dyDescent="0.2">
      <c r="A15" s="27" t="s">
        <v>19</v>
      </c>
      <c r="B15" s="27" t="s">
        <v>94</v>
      </c>
      <c r="C15" s="27" t="s">
        <v>95</v>
      </c>
      <c r="D15" s="134" t="s">
        <v>147</v>
      </c>
      <c r="E15" s="134" t="s">
        <v>181</v>
      </c>
      <c r="F15" s="134">
        <v>90.84</v>
      </c>
      <c r="G15" s="134" t="s">
        <v>197</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row>
    <row r="16" spans="1:16380" x14ac:dyDescent="0.2">
      <c r="A16" s="21" t="s">
        <v>159</v>
      </c>
      <c r="B16" s="21"/>
      <c r="C16" s="21"/>
      <c r="D16" s="13"/>
      <c r="E16" s="13"/>
    </row>
    <row r="17" spans="1:10" ht="24" customHeight="1" x14ac:dyDescent="0.2">
      <c r="A17" s="169" t="s">
        <v>210</v>
      </c>
      <c r="B17" s="169"/>
      <c r="C17" s="169"/>
      <c r="D17" s="169"/>
      <c r="E17" s="169"/>
      <c r="F17" s="169"/>
      <c r="G17" s="169"/>
    </row>
    <row r="18" spans="1:10" ht="23.25" customHeight="1" x14ac:dyDescent="0.2">
      <c r="A18" s="169" t="s">
        <v>211</v>
      </c>
      <c r="B18" s="169"/>
      <c r="C18" s="169"/>
      <c r="D18" s="169"/>
      <c r="E18" s="169"/>
      <c r="F18" s="169"/>
      <c r="G18" s="169"/>
      <c r="H18" s="153"/>
      <c r="I18" s="153"/>
      <c r="J18" s="153"/>
    </row>
    <row r="19" spans="1:10" x14ac:dyDescent="0.2">
      <c r="A19" s="21" t="s">
        <v>183</v>
      </c>
      <c r="B19" s="21"/>
      <c r="C19" s="21"/>
      <c r="D19" s="21"/>
      <c r="E19" s="21"/>
    </row>
    <row r="20" spans="1:10" x14ac:dyDescent="0.2">
      <c r="A20" s="22" t="s">
        <v>76</v>
      </c>
      <c r="B20" s="22"/>
      <c r="C20" s="22"/>
    </row>
    <row r="21" spans="1:10" x14ac:dyDescent="0.2">
      <c r="A21" s="2"/>
      <c r="B21" s="2"/>
      <c r="C21" s="2"/>
    </row>
    <row r="23" spans="1:10" x14ac:dyDescent="0.2">
      <c r="E23" s="95"/>
      <c r="F23" s="95"/>
      <c r="G23" s="95"/>
      <c r="H23" s="95"/>
      <c r="I23" s="95"/>
      <c r="J23" s="95"/>
    </row>
    <row r="24" spans="1:10" x14ac:dyDescent="0.2">
      <c r="E24" s="95"/>
      <c r="F24" s="95"/>
      <c r="G24" s="95"/>
      <c r="H24" s="95"/>
      <c r="I24" s="95"/>
      <c r="J24" s="95"/>
    </row>
    <row r="25" spans="1:10" x14ac:dyDescent="0.2">
      <c r="E25" s="95"/>
      <c r="F25" s="95"/>
    </row>
    <row r="26" spans="1:10" x14ac:dyDescent="0.2">
      <c r="E26" s="95"/>
      <c r="F26" s="95"/>
    </row>
    <row r="27" spans="1:10" x14ac:dyDescent="0.2">
      <c r="E27" s="95"/>
      <c r="F27" s="95"/>
    </row>
    <row r="28" spans="1:10" x14ac:dyDescent="0.2">
      <c r="E28" s="95"/>
      <c r="F28" s="95"/>
    </row>
    <row r="29" spans="1:10" x14ac:dyDescent="0.2">
      <c r="E29" s="95"/>
      <c r="F29" s="95"/>
    </row>
    <row r="30" spans="1:10" x14ac:dyDescent="0.2">
      <c r="E30" s="95"/>
      <c r="F30" s="95"/>
    </row>
    <row r="32" spans="1:10" x14ac:dyDescent="0.2">
      <c r="E32" s="95"/>
      <c r="F32" s="95"/>
    </row>
  </sheetData>
  <mergeCells count="6">
    <mergeCell ref="A17:G17"/>
    <mergeCell ref="A18:G18"/>
    <mergeCell ref="A1:G1"/>
    <mergeCell ref="D3:E3"/>
    <mergeCell ref="F3:G3"/>
    <mergeCell ref="B3:C3"/>
  </mergeCells>
  <hyperlinks>
    <hyperlink ref="A2:F2"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32"/>
  <sheetViews>
    <sheetView workbookViewId="0">
      <selection activeCell="A3" sqref="A3:C14"/>
    </sheetView>
  </sheetViews>
  <sheetFormatPr baseColWidth="10" defaultRowHeight="12.75" x14ac:dyDescent="0.2"/>
  <cols>
    <col min="1" max="1" width="31.85546875" style="12" customWidth="1"/>
    <col min="2" max="2" width="10.28515625" style="12" customWidth="1"/>
    <col min="3" max="3" width="8.42578125" style="12" customWidth="1"/>
    <col min="4" max="4" width="9.28515625" style="12" customWidth="1"/>
    <col min="5" max="16384" width="11.42578125" style="12"/>
  </cols>
  <sheetData>
    <row r="1" spans="1:16379" ht="13.5" thickBot="1" x14ac:dyDescent="0.25">
      <c r="A1" s="166" t="s">
        <v>158</v>
      </c>
      <c r="B1" s="166"/>
      <c r="C1" s="166"/>
      <c r="D1" s="166"/>
    </row>
    <row r="2" spans="1:16379" ht="15.75" thickBot="1" x14ac:dyDescent="0.25">
      <c r="A2" s="167" t="s">
        <v>50</v>
      </c>
      <c r="B2" s="167"/>
      <c r="C2" s="167"/>
      <c r="D2" s="167"/>
    </row>
    <row r="3" spans="1:16379" ht="21.75" customHeight="1" thickBot="1" x14ac:dyDescent="0.25">
      <c r="A3" s="89"/>
      <c r="B3" s="27" t="s">
        <v>51</v>
      </c>
      <c r="C3" s="27" t="s">
        <v>52</v>
      </c>
    </row>
    <row r="4" spans="1:16379" ht="9.75" customHeight="1" x14ac:dyDescent="0.2">
      <c r="A4" s="168" t="s">
        <v>9</v>
      </c>
      <c r="B4" s="168"/>
      <c r="C4" s="168"/>
    </row>
    <row r="5" spans="1:16379" x14ac:dyDescent="0.2">
      <c r="A5" s="28" t="s">
        <v>0</v>
      </c>
      <c r="B5" s="133" t="s">
        <v>168</v>
      </c>
      <c r="C5" s="133" t="s">
        <v>169</v>
      </c>
      <c r="E5" s="93"/>
      <c r="F5" s="93"/>
      <c r="G5" s="93"/>
      <c r="H5" s="93"/>
      <c r="J5" s="60"/>
      <c r="K5" s="60"/>
      <c r="L5" s="60"/>
      <c r="M5" s="60"/>
    </row>
    <row r="6" spans="1:16379" x14ac:dyDescent="0.2">
      <c r="A6" s="28" t="s">
        <v>1</v>
      </c>
      <c r="B6" s="133" t="s">
        <v>170</v>
      </c>
      <c r="C6" s="133" t="s">
        <v>171</v>
      </c>
      <c r="E6" s="93"/>
      <c r="F6" s="93"/>
      <c r="G6" s="93"/>
      <c r="H6" s="93"/>
      <c r="J6" s="60"/>
      <c r="K6" s="60"/>
      <c r="L6" s="60"/>
      <c r="M6" s="60"/>
    </row>
    <row r="7" spans="1:16379" x14ac:dyDescent="0.2">
      <c r="A7" s="28" t="s">
        <v>12</v>
      </c>
      <c r="B7" s="133" t="s">
        <v>172</v>
      </c>
      <c r="C7" s="133" t="s">
        <v>179</v>
      </c>
      <c r="E7" s="93"/>
      <c r="F7" s="93"/>
      <c r="G7" s="93"/>
      <c r="H7" s="93"/>
      <c r="J7" s="60"/>
      <c r="K7" s="60"/>
      <c r="L7" s="60"/>
      <c r="M7" s="60"/>
    </row>
    <row r="8" spans="1:16379" x14ac:dyDescent="0.2">
      <c r="A8" s="28" t="s">
        <v>13</v>
      </c>
      <c r="B8" s="133" t="s">
        <v>173</v>
      </c>
      <c r="C8" s="133" t="s">
        <v>174</v>
      </c>
      <c r="E8" s="93"/>
      <c r="F8" s="93"/>
      <c r="G8" s="93"/>
      <c r="H8" s="93"/>
      <c r="J8" s="60"/>
      <c r="K8" s="60"/>
      <c r="L8" s="60"/>
      <c r="M8" s="60"/>
    </row>
    <row r="9" spans="1:16379" ht="11.25" customHeight="1" x14ac:dyDescent="0.2">
      <c r="A9" s="165" t="s">
        <v>45</v>
      </c>
      <c r="B9" s="165"/>
      <c r="C9" s="165"/>
      <c r="H9" s="95"/>
      <c r="I9" s="95"/>
      <c r="J9" s="95"/>
      <c r="K9" s="95"/>
      <c r="L9" s="95"/>
      <c r="M9" s="95"/>
    </row>
    <row r="10" spans="1:16379" ht="12.75" customHeight="1" x14ac:dyDescent="0.25">
      <c r="A10" s="28" t="s">
        <v>53</v>
      </c>
      <c r="B10" s="135" t="s">
        <v>175</v>
      </c>
      <c r="C10" s="133" t="s">
        <v>176</v>
      </c>
      <c r="H10" s="96"/>
      <c r="I10" s="95"/>
      <c r="J10" s="96"/>
      <c r="K10" s="95"/>
      <c r="L10" s="95"/>
      <c r="M10" s="95"/>
    </row>
    <row r="11" spans="1:16379" ht="15" x14ac:dyDescent="0.25">
      <c r="A11" s="28" t="s">
        <v>34</v>
      </c>
      <c r="B11" s="133" t="s">
        <v>140</v>
      </c>
      <c r="C11" s="133" t="s">
        <v>85</v>
      </c>
      <c r="H11" s="131"/>
      <c r="J11" s="131"/>
    </row>
    <row r="12" spans="1:16379" ht="15" x14ac:dyDescent="0.25">
      <c r="A12" s="28" t="s">
        <v>54</v>
      </c>
      <c r="B12" s="133" t="s">
        <v>177</v>
      </c>
      <c r="C12" s="133" t="s">
        <v>180</v>
      </c>
      <c r="H12" s="131"/>
      <c r="J12" s="131"/>
    </row>
    <row r="13" spans="1:16379" ht="12" customHeight="1" x14ac:dyDescent="0.2">
      <c r="A13" s="27" t="s">
        <v>36</v>
      </c>
      <c r="B13" s="134" t="s">
        <v>173</v>
      </c>
      <c r="C13" s="134" t="s">
        <v>178</v>
      </c>
      <c r="D13" s="3"/>
      <c r="E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row>
    <row r="14" spans="1:16379" x14ac:dyDescent="0.2">
      <c r="A14" s="27" t="s">
        <v>19</v>
      </c>
      <c r="B14" s="134" t="s">
        <v>147</v>
      </c>
      <c r="C14" s="134" t="s">
        <v>181</v>
      </c>
      <c r="D14" s="21"/>
      <c r="E14" s="21"/>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row>
    <row r="15" spans="1:16379" x14ac:dyDescent="0.2">
      <c r="A15" s="21" t="s">
        <v>159</v>
      </c>
      <c r="B15" s="13"/>
      <c r="C15" s="13"/>
    </row>
    <row r="16" spans="1:16379" x14ac:dyDescent="0.2">
      <c r="A16" s="21" t="s">
        <v>90</v>
      </c>
      <c r="B16" s="21"/>
      <c r="C16" s="21"/>
    </row>
    <row r="17" spans="1:22" x14ac:dyDescent="0.2">
      <c r="A17" s="22" t="s">
        <v>76</v>
      </c>
    </row>
    <row r="18" spans="1:22" x14ac:dyDescent="0.2">
      <c r="A18" s="2"/>
    </row>
    <row r="20" spans="1:22" x14ac:dyDescent="0.2">
      <c r="C20" s="95"/>
      <c r="D20" s="95"/>
      <c r="E20" s="95"/>
      <c r="F20" s="95"/>
      <c r="G20" s="95"/>
      <c r="H20" s="95"/>
      <c r="I20" s="95"/>
    </row>
    <row r="21" spans="1:22" x14ac:dyDescent="0.2">
      <c r="C21" s="95"/>
      <c r="D21" s="95"/>
      <c r="E21" s="95"/>
      <c r="F21" s="95"/>
      <c r="G21" s="95"/>
      <c r="H21" s="95"/>
      <c r="I21" s="95"/>
    </row>
    <row r="22" spans="1:22" ht="15" x14ac:dyDescent="0.25">
      <c r="C22" s="96" t="s">
        <v>3</v>
      </c>
      <c r="D22" s="96" t="s">
        <v>167</v>
      </c>
      <c r="E22" s="95"/>
      <c r="F22" s="95"/>
      <c r="G22" s="95"/>
      <c r="H22" s="95"/>
      <c r="I22" s="95"/>
    </row>
    <row r="23" spans="1:22" ht="15" x14ac:dyDescent="0.25">
      <c r="C23" s="92">
        <v>86.92</v>
      </c>
      <c r="D23" s="92">
        <v>90.8</v>
      </c>
      <c r="E23" s="131"/>
      <c r="F23" s="133">
        <v>87.64</v>
      </c>
      <c r="G23" s="133">
        <v>90.96</v>
      </c>
      <c r="H23" s="95"/>
      <c r="I23" s="138">
        <v>0.71999999999999886</v>
      </c>
      <c r="J23" s="139">
        <v>0.15999999999999659</v>
      </c>
      <c r="L23" s="60">
        <f>ROUND(F23,0)</f>
        <v>88</v>
      </c>
      <c r="M23" s="60">
        <f>ROUND(G23,0)</f>
        <v>91</v>
      </c>
      <c r="O23" s="60">
        <f>ROUND(I23,0)</f>
        <v>1</v>
      </c>
      <c r="P23" s="93">
        <f>ROUND(J23,1)</f>
        <v>0.2</v>
      </c>
      <c r="R23" s="12" t="str">
        <f>L23&amp;" (+"&amp;O23&amp;")"</f>
        <v>88 (+1)</v>
      </c>
      <c r="S23" s="12" t="str">
        <f>M23&amp;" (+"&amp;P23&amp;")"</f>
        <v>91 (+0,2)</v>
      </c>
      <c r="U23" s="12" t="s">
        <v>168</v>
      </c>
      <c r="V23" s="12" t="s">
        <v>169</v>
      </c>
    </row>
    <row r="24" spans="1:22" ht="15" x14ac:dyDescent="0.25">
      <c r="C24" s="92">
        <v>77.790000000000006</v>
      </c>
      <c r="D24" s="92">
        <v>81.58</v>
      </c>
      <c r="E24" s="95"/>
      <c r="F24" s="133">
        <v>80.459999999999994</v>
      </c>
      <c r="G24" s="133">
        <v>81.73</v>
      </c>
      <c r="H24" s="95"/>
      <c r="I24" s="138">
        <v>2.6699999999999875</v>
      </c>
      <c r="J24" s="139">
        <v>0.15000000000000568</v>
      </c>
      <c r="L24" s="60">
        <f t="shared" ref="L24:L32" si="0">ROUND(F24,0)</f>
        <v>80</v>
      </c>
      <c r="M24" s="60">
        <f t="shared" ref="M24:M32" si="1">ROUND(G24,0)</f>
        <v>82</v>
      </c>
      <c r="O24" s="60">
        <f t="shared" ref="O24:O32" si="2">ROUND(I24,0)</f>
        <v>3</v>
      </c>
      <c r="P24" s="93">
        <f t="shared" ref="P24:P32" si="3">ROUND(J24,1)</f>
        <v>0.2</v>
      </c>
      <c r="R24" s="12" t="str">
        <f t="shared" ref="R24:R32" si="4">L24&amp;" (+"&amp;O24&amp;")"</f>
        <v>80 (+3)</v>
      </c>
      <c r="S24" s="12" t="str">
        <f t="shared" ref="S24:S32" si="5">M24&amp;" (+"&amp;P24&amp;")"</f>
        <v>82 (+0,2)</v>
      </c>
      <c r="U24" s="12" t="s">
        <v>170</v>
      </c>
      <c r="V24" s="12" t="s">
        <v>171</v>
      </c>
    </row>
    <row r="25" spans="1:22" ht="15" x14ac:dyDescent="0.25">
      <c r="C25" s="92">
        <v>82.22</v>
      </c>
      <c r="D25" s="92">
        <v>86.21</v>
      </c>
      <c r="E25" s="95"/>
      <c r="F25" s="133">
        <v>84.38</v>
      </c>
      <c r="G25" s="133">
        <v>85.97</v>
      </c>
      <c r="H25" s="95"/>
      <c r="I25" s="138">
        <v>2.1599999999999966</v>
      </c>
      <c r="J25" s="139">
        <v>-0.23999999999999488</v>
      </c>
      <c r="L25" s="60">
        <f t="shared" si="0"/>
        <v>84</v>
      </c>
      <c r="M25" s="60">
        <f t="shared" si="1"/>
        <v>86</v>
      </c>
      <c r="O25" s="60">
        <f t="shared" si="2"/>
        <v>2</v>
      </c>
      <c r="P25" s="93">
        <f t="shared" si="3"/>
        <v>-0.2</v>
      </c>
      <c r="R25" s="12" t="str">
        <f t="shared" si="4"/>
        <v>84 (+2)</v>
      </c>
      <c r="S25" s="12" t="str">
        <f t="shared" si="5"/>
        <v>86 (+-0,2)</v>
      </c>
      <c r="U25" s="12" t="s">
        <v>172</v>
      </c>
      <c r="V25" s="12" t="s">
        <v>179</v>
      </c>
    </row>
    <row r="26" spans="1:22" ht="15" x14ac:dyDescent="0.25">
      <c r="C26" s="92">
        <v>84.77</v>
      </c>
      <c r="D26" s="92">
        <v>88.27</v>
      </c>
      <c r="E26" s="95"/>
      <c r="F26" s="133">
        <v>86.07</v>
      </c>
      <c r="G26" s="133">
        <v>88.98</v>
      </c>
      <c r="H26" s="95"/>
      <c r="I26" s="138">
        <v>1.2999999999999972</v>
      </c>
      <c r="J26" s="138">
        <v>0.71000000000000796</v>
      </c>
      <c r="L26" s="60">
        <f t="shared" si="0"/>
        <v>86</v>
      </c>
      <c r="M26" s="60">
        <f t="shared" si="1"/>
        <v>89</v>
      </c>
      <c r="O26" s="60">
        <f t="shared" si="2"/>
        <v>1</v>
      </c>
      <c r="P26" s="60">
        <f>ROUND(J26,0)</f>
        <v>1</v>
      </c>
      <c r="R26" s="12" t="str">
        <f t="shared" si="4"/>
        <v>86 (+1)</v>
      </c>
      <c r="S26" s="12" t="str">
        <f t="shared" si="5"/>
        <v>89 (+1)</v>
      </c>
      <c r="U26" s="12" t="s">
        <v>173</v>
      </c>
      <c r="V26" s="12" t="s">
        <v>174</v>
      </c>
    </row>
    <row r="27" spans="1:22" x14ac:dyDescent="0.2">
      <c r="E27" s="95"/>
      <c r="F27" s="95"/>
      <c r="G27" s="95"/>
      <c r="H27" s="95"/>
      <c r="I27" s="138"/>
      <c r="J27" s="138"/>
      <c r="L27" s="60"/>
      <c r="M27" s="60"/>
      <c r="O27" s="60"/>
      <c r="P27" s="93"/>
      <c r="S27" s="12" t="str">
        <f t="shared" si="5"/>
        <v xml:space="preserve"> (+)</v>
      </c>
    </row>
    <row r="28" spans="1:22" ht="15" x14ac:dyDescent="0.25">
      <c r="C28" s="131">
        <v>82.63</v>
      </c>
      <c r="D28" s="131">
        <v>86.42</v>
      </c>
      <c r="F28" s="135">
        <v>83.46</v>
      </c>
      <c r="G28" s="133">
        <v>86.41</v>
      </c>
      <c r="I28" s="138">
        <v>0.82999999999999829</v>
      </c>
      <c r="J28" s="139">
        <v>-1.0000000000005116E-2</v>
      </c>
      <c r="L28" s="60">
        <f t="shared" si="0"/>
        <v>83</v>
      </c>
      <c r="M28" s="60">
        <f t="shared" si="1"/>
        <v>86</v>
      </c>
      <c r="O28" s="60">
        <f t="shared" si="2"/>
        <v>1</v>
      </c>
      <c r="P28" s="60">
        <f>ROUND(J28,0)</f>
        <v>0</v>
      </c>
      <c r="R28" s="12" t="str">
        <f t="shared" si="4"/>
        <v>83 (+1)</v>
      </c>
      <c r="S28" s="12" t="str">
        <f t="shared" si="5"/>
        <v>86 (+0)</v>
      </c>
      <c r="U28" s="12" t="s">
        <v>175</v>
      </c>
      <c r="V28" s="12" t="s">
        <v>176</v>
      </c>
    </row>
    <row r="29" spans="1:22" ht="15" x14ac:dyDescent="0.25">
      <c r="C29" s="131">
        <v>88.56</v>
      </c>
      <c r="D29" s="131">
        <v>92.49</v>
      </c>
      <c r="E29" s="95"/>
      <c r="F29" s="133">
        <v>91.29</v>
      </c>
      <c r="G29" s="133">
        <v>93.59</v>
      </c>
      <c r="H29" s="95"/>
      <c r="I29" s="138">
        <v>2.730000000000004</v>
      </c>
      <c r="J29" s="138">
        <v>1.1000000000000085</v>
      </c>
      <c r="L29" s="60">
        <f t="shared" si="0"/>
        <v>91</v>
      </c>
      <c r="M29" s="60">
        <f t="shared" si="1"/>
        <v>94</v>
      </c>
      <c r="O29" s="60">
        <f t="shared" si="2"/>
        <v>3</v>
      </c>
      <c r="P29" s="60">
        <f>ROUND(J29,0)</f>
        <v>1</v>
      </c>
      <c r="R29" s="12" t="str">
        <f t="shared" si="4"/>
        <v>91 (+3)</v>
      </c>
      <c r="S29" s="12" t="str">
        <f t="shared" si="5"/>
        <v>94 (+1)</v>
      </c>
      <c r="U29" s="12" t="s">
        <v>140</v>
      </c>
      <c r="V29" s="12" t="s">
        <v>85</v>
      </c>
    </row>
    <row r="30" spans="1:22" ht="15" x14ac:dyDescent="0.25">
      <c r="C30" s="131">
        <v>90.84</v>
      </c>
      <c r="D30" s="131">
        <v>94.31</v>
      </c>
      <c r="F30" s="133">
        <v>93.22</v>
      </c>
      <c r="G30" s="133">
        <v>94.23</v>
      </c>
      <c r="I30" s="138">
        <v>2.3799999999999955</v>
      </c>
      <c r="J30" s="139">
        <v>-7.9999999999998295E-2</v>
      </c>
      <c r="L30" s="60">
        <f t="shared" si="0"/>
        <v>93</v>
      </c>
      <c r="M30" s="60">
        <f t="shared" si="1"/>
        <v>94</v>
      </c>
      <c r="O30" s="60">
        <f t="shared" si="2"/>
        <v>2</v>
      </c>
      <c r="P30" s="93">
        <f t="shared" si="3"/>
        <v>-0.1</v>
      </c>
      <c r="R30" s="12" t="str">
        <f t="shared" si="4"/>
        <v>93 (+2)</v>
      </c>
      <c r="S30" s="12" t="str">
        <f t="shared" si="5"/>
        <v>94 (+-0,1)</v>
      </c>
      <c r="U30" s="12" t="s">
        <v>177</v>
      </c>
      <c r="V30" s="12" t="s">
        <v>180</v>
      </c>
    </row>
    <row r="31" spans="1:22" ht="15" x14ac:dyDescent="0.25">
      <c r="C31" s="131">
        <v>84.47</v>
      </c>
      <c r="D31" s="131">
        <v>88.27</v>
      </c>
      <c r="F31" s="134">
        <v>85.81</v>
      </c>
      <c r="G31" s="134">
        <v>88.45</v>
      </c>
      <c r="I31" s="138">
        <v>1.3400000000000034</v>
      </c>
      <c r="J31" s="139">
        <v>0.18000000000000682</v>
      </c>
      <c r="L31" s="60">
        <f t="shared" si="0"/>
        <v>86</v>
      </c>
      <c r="M31" s="60">
        <f t="shared" si="1"/>
        <v>88</v>
      </c>
      <c r="O31" s="60">
        <f t="shared" si="2"/>
        <v>1</v>
      </c>
      <c r="P31" s="93">
        <f t="shared" si="3"/>
        <v>0.2</v>
      </c>
      <c r="R31" s="12" t="str">
        <f t="shared" si="4"/>
        <v>86 (+1)</v>
      </c>
      <c r="S31" s="12" t="str">
        <f t="shared" si="5"/>
        <v>88 (+0,2)</v>
      </c>
      <c r="U31" s="12" t="s">
        <v>173</v>
      </c>
      <c r="V31" s="12" t="s">
        <v>178</v>
      </c>
    </row>
    <row r="32" spans="1:22" ht="15" x14ac:dyDescent="0.25">
      <c r="C32" s="131">
        <v>97.06</v>
      </c>
      <c r="D32" s="131">
        <v>94.88</v>
      </c>
      <c r="F32" s="134">
        <v>95.02</v>
      </c>
      <c r="G32" s="134">
        <v>94.16</v>
      </c>
      <c r="I32" s="138">
        <v>-2.0400000000000063</v>
      </c>
      <c r="J32" s="138">
        <v>-0.71999999999999886</v>
      </c>
      <c r="L32" s="60">
        <f t="shared" si="0"/>
        <v>95</v>
      </c>
      <c r="M32" s="60">
        <f t="shared" si="1"/>
        <v>94</v>
      </c>
      <c r="O32" s="60">
        <f t="shared" si="2"/>
        <v>-2</v>
      </c>
      <c r="P32" s="93">
        <f t="shared" si="3"/>
        <v>-0.7</v>
      </c>
      <c r="R32" s="12" t="str">
        <f t="shared" si="4"/>
        <v>95 (+-2)</v>
      </c>
      <c r="S32" s="12" t="str">
        <f t="shared" si="5"/>
        <v>94 (+-0,7)</v>
      </c>
      <c r="U32" s="12" t="s">
        <v>147</v>
      </c>
      <c r="V32" s="12" t="s">
        <v>181</v>
      </c>
    </row>
  </sheetData>
  <mergeCells count="4">
    <mergeCell ref="A1:D1"/>
    <mergeCell ref="A2:D2"/>
    <mergeCell ref="A4:C4"/>
    <mergeCell ref="A9:C9"/>
  </mergeCells>
  <hyperlinks>
    <hyperlink ref="A2:D2"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Z32"/>
  <sheetViews>
    <sheetView workbookViewId="0">
      <selection activeCell="E36" sqref="E36"/>
    </sheetView>
  </sheetViews>
  <sheetFormatPr baseColWidth="10" defaultRowHeight="12.75" x14ac:dyDescent="0.2"/>
  <cols>
    <col min="1" max="1" width="31.85546875" style="12" customWidth="1"/>
    <col min="2" max="2" width="10.28515625" style="12" customWidth="1"/>
    <col min="3" max="3" width="8.42578125" style="12" customWidth="1"/>
    <col min="4" max="4" width="9.28515625" style="12" customWidth="1"/>
    <col min="5" max="16384" width="11.42578125" style="12"/>
  </cols>
  <sheetData>
    <row r="1" spans="1:16380" ht="13.5" thickBot="1" x14ac:dyDescent="0.25">
      <c r="A1" s="166" t="s">
        <v>186</v>
      </c>
      <c r="B1" s="166"/>
      <c r="C1" s="166"/>
      <c r="D1" s="166"/>
    </row>
    <row r="2" spans="1:16380" ht="15.75" thickBot="1" x14ac:dyDescent="0.25">
      <c r="A2" s="167" t="s">
        <v>50</v>
      </c>
      <c r="B2" s="167"/>
      <c r="C2" s="167"/>
      <c r="D2" s="167"/>
    </row>
    <row r="3" spans="1:16380" ht="21.75" customHeight="1" thickBot="1" x14ac:dyDescent="0.25">
      <c r="A3" s="141"/>
      <c r="B3" s="27" t="s">
        <v>52</v>
      </c>
    </row>
    <row r="4" spans="1:16380" ht="9.75" customHeight="1" x14ac:dyDescent="0.2">
      <c r="A4" s="143" t="s">
        <v>9</v>
      </c>
      <c r="B4" s="143"/>
    </row>
    <row r="5" spans="1:16380" x14ac:dyDescent="0.2">
      <c r="A5" s="28" t="s">
        <v>0</v>
      </c>
      <c r="B5" s="133" t="s">
        <v>194</v>
      </c>
      <c r="D5" s="93"/>
      <c r="E5" s="93"/>
      <c r="F5" s="93"/>
      <c r="G5" s="93"/>
      <c r="K5" s="60"/>
      <c r="L5" s="60"/>
      <c r="M5" s="60"/>
      <c r="N5" s="60"/>
    </row>
    <row r="6" spans="1:16380" x14ac:dyDescent="0.2">
      <c r="A6" s="28" t="s">
        <v>1</v>
      </c>
      <c r="B6" s="133" t="s">
        <v>195</v>
      </c>
      <c r="D6" s="93"/>
      <c r="E6" s="93"/>
      <c r="F6" s="93"/>
      <c r="G6" s="93"/>
      <c r="K6" s="60"/>
      <c r="L6" s="60"/>
      <c r="M6" s="60"/>
      <c r="N6" s="60"/>
    </row>
    <row r="7" spans="1:16380" x14ac:dyDescent="0.2">
      <c r="A7" s="28" t="s">
        <v>12</v>
      </c>
      <c r="B7" s="133" t="s">
        <v>189</v>
      </c>
      <c r="D7" s="93"/>
      <c r="E7" s="93"/>
      <c r="F7" s="93"/>
      <c r="G7" s="93"/>
      <c r="K7" s="60"/>
      <c r="L7" s="60"/>
      <c r="M7" s="60"/>
      <c r="N7" s="60"/>
    </row>
    <row r="8" spans="1:16380" x14ac:dyDescent="0.2">
      <c r="A8" s="28" t="s">
        <v>13</v>
      </c>
      <c r="B8" s="133" t="s">
        <v>190</v>
      </c>
      <c r="D8" s="93"/>
      <c r="E8" s="93"/>
      <c r="F8" s="93"/>
      <c r="G8" s="93"/>
      <c r="K8" s="60"/>
      <c r="L8" s="60"/>
      <c r="M8" s="60"/>
      <c r="N8" s="60"/>
    </row>
    <row r="9" spans="1:16380" ht="11.25" customHeight="1" x14ac:dyDescent="0.2">
      <c r="A9" s="144" t="s">
        <v>45</v>
      </c>
      <c r="B9" s="144"/>
      <c r="G9" s="95"/>
      <c r="H9" s="95"/>
      <c r="I9" s="95"/>
      <c r="J9" s="95"/>
      <c r="K9" s="95"/>
      <c r="L9" s="95"/>
      <c r="M9" s="95"/>
      <c r="N9" s="95"/>
    </row>
    <row r="10" spans="1:16380" ht="12.75" customHeight="1" x14ac:dyDescent="0.25">
      <c r="A10" s="28" t="s">
        <v>53</v>
      </c>
      <c r="B10" s="133" t="s">
        <v>191</v>
      </c>
      <c r="G10" s="96"/>
      <c r="H10" s="95"/>
      <c r="I10" s="95"/>
      <c r="J10" s="95"/>
      <c r="K10" s="96"/>
      <c r="L10" s="95"/>
      <c r="M10" s="95"/>
      <c r="N10" s="95"/>
    </row>
    <row r="11" spans="1:16380" ht="15" x14ac:dyDescent="0.25">
      <c r="A11" s="28" t="s">
        <v>34</v>
      </c>
      <c r="B11" s="133" t="s">
        <v>192</v>
      </c>
      <c r="G11" s="131"/>
      <c r="K11" s="131"/>
    </row>
    <row r="12" spans="1:16380" ht="15" x14ac:dyDescent="0.25">
      <c r="A12" s="28" t="s">
        <v>54</v>
      </c>
      <c r="B12" s="133" t="s">
        <v>196</v>
      </c>
      <c r="G12" s="131"/>
      <c r="K12" s="131"/>
    </row>
    <row r="13" spans="1:16380" ht="12" customHeight="1" x14ac:dyDescent="0.2">
      <c r="A13" s="27" t="s">
        <v>36</v>
      </c>
      <c r="B13" s="134" t="s">
        <v>193</v>
      </c>
      <c r="C13" s="3"/>
      <c r="D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row>
    <row r="14" spans="1:16380" x14ac:dyDescent="0.2">
      <c r="A14" s="27" t="s">
        <v>19</v>
      </c>
      <c r="B14" s="134" t="s">
        <v>197</v>
      </c>
      <c r="C14" s="21"/>
      <c r="D14" s="21"/>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row>
    <row r="15" spans="1:16380" x14ac:dyDescent="0.2">
      <c r="A15" s="21" t="s">
        <v>159</v>
      </c>
      <c r="B15" s="13"/>
      <c r="C15" s="13"/>
    </row>
    <row r="16" spans="1:16380" x14ac:dyDescent="0.2">
      <c r="A16" s="21" t="s">
        <v>90</v>
      </c>
      <c r="B16" s="21"/>
      <c r="C16" s="21"/>
    </row>
    <row r="17" spans="1:15" x14ac:dyDescent="0.2">
      <c r="A17" s="22" t="s">
        <v>76</v>
      </c>
    </row>
    <row r="18" spans="1:15" x14ac:dyDescent="0.2">
      <c r="A18" s="2"/>
    </row>
    <row r="20" spans="1:15" x14ac:dyDescent="0.2">
      <c r="C20" s="95"/>
      <c r="D20" s="95"/>
      <c r="E20" s="95"/>
      <c r="F20" s="95"/>
      <c r="G20" s="95"/>
      <c r="H20" s="95"/>
      <c r="I20" s="95"/>
      <c r="J20" s="95"/>
      <c r="K20" s="95"/>
    </row>
    <row r="21" spans="1:15" x14ac:dyDescent="0.2">
      <c r="C21" s="95" t="s">
        <v>184</v>
      </c>
      <c r="D21" s="95"/>
      <c r="E21" s="95"/>
      <c r="F21" s="95" t="s">
        <v>185</v>
      </c>
      <c r="G21" s="95"/>
      <c r="H21" s="95"/>
      <c r="I21" s="95"/>
      <c r="J21" s="95"/>
      <c r="K21" s="95"/>
    </row>
    <row r="22" spans="1:15" ht="15" x14ac:dyDescent="0.25">
      <c r="C22" s="96"/>
      <c r="D22" s="96" t="s">
        <v>167</v>
      </c>
      <c r="E22" s="95"/>
      <c r="F22" s="95"/>
      <c r="G22" s="95" t="s">
        <v>187</v>
      </c>
      <c r="H22" s="95" t="s">
        <v>188</v>
      </c>
      <c r="I22" s="95" t="s">
        <v>187</v>
      </c>
      <c r="J22" s="95"/>
      <c r="K22" s="95"/>
    </row>
    <row r="23" spans="1:15" ht="15" x14ac:dyDescent="0.25">
      <c r="C23" s="92"/>
      <c r="D23" s="92">
        <v>81.53</v>
      </c>
      <c r="E23" s="131"/>
      <c r="F23" s="133">
        <v>81.36</v>
      </c>
      <c r="G23" s="133">
        <v>81</v>
      </c>
      <c r="H23" s="145">
        <f>F23-D23</f>
        <v>-0.17000000000000171</v>
      </c>
      <c r="I23" s="93">
        <f>ROUND(H23,1)</f>
        <v>-0.2</v>
      </c>
      <c r="K23" s="60">
        <v>81</v>
      </c>
      <c r="L23" s="93">
        <v>-0.2</v>
      </c>
      <c r="N23" s="12" t="str">
        <f>K23&amp;" (+"&amp;L23&amp;")"</f>
        <v>81 (+-0,2)</v>
      </c>
      <c r="O23" s="12" t="s">
        <v>194</v>
      </c>
    </row>
    <row r="24" spans="1:15" ht="15" x14ac:dyDescent="0.25">
      <c r="C24" s="92"/>
      <c r="D24" s="92">
        <v>62.32</v>
      </c>
      <c r="E24" s="95"/>
      <c r="F24" s="133">
        <v>61.81</v>
      </c>
      <c r="G24" s="133">
        <v>62</v>
      </c>
      <c r="H24" s="145">
        <f t="shared" ref="H24:H32" si="0">F24-D24</f>
        <v>-0.50999999999999801</v>
      </c>
      <c r="I24" s="93">
        <f t="shared" ref="I24:I32" si="1">ROUND(H24,1)</f>
        <v>-0.5</v>
      </c>
      <c r="K24" s="60">
        <v>62</v>
      </c>
      <c r="L24" s="93">
        <v>-0.5</v>
      </c>
      <c r="N24" s="12" t="str">
        <f t="shared" ref="N24:N32" si="2">K24&amp;" (+"&amp;L24&amp;")"</f>
        <v>62 (+-0,5)</v>
      </c>
      <c r="O24" s="12" t="s">
        <v>195</v>
      </c>
    </row>
    <row r="25" spans="1:15" ht="15" x14ac:dyDescent="0.25">
      <c r="C25" s="92"/>
      <c r="D25" s="92">
        <v>78.67</v>
      </c>
      <c r="E25" s="95"/>
      <c r="F25" s="133">
        <v>79.12</v>
      </c>
      <c r="G25" s="133">
        <v>79</v>
      </c>
      <c r="H25" s="145">
        <f t="shared" si="0"/>
        <v>0.45000000000000284</v>
      </c>
      <c r="I25" s="93">
        <f t="shared" si="1"/>
        <v>0.5</v>
      </c>
      <c r="K25" s="60">
        <v>79</v>
      </c>
      <c r="L25" s="93">
        <v>0.5</v>
      </c>
      <c r="N25" s="12" t="str">
        <f t="shared" si="2"/>
        <v>79 (+0,5)</v>
      </c>
      <c r="O25" s="12" t="s">
        <v>189</v>
      </c>
    </row>
    <row r="26" spans="1:15" ht="15" x14ac:dyDescent="0.25">
      <c r="C26" s="92"/>
      <c r="D26" s="92">
        <v>79.599999999999994</v>
      </c>
      <c r="E26" s="95"/>
      <c r="F26" s="133">
        <v>80.52</v>
      </c>
      <c r="G26" s="133">
        <v>81</v>
      </c>
      <c r="H26" s="145">
        <f t="shared" si="0"/>
        <v>0.92000000000000171</v>
      </c>
      <c r="I26" s="93">
        <f t="shared" si="1"/>
        <v>0.9</v>
      </c>
      <c r="K26" s="60">
        <v>81</v>
      </c>
      <c r="L26" s="93">
        <v>0.9</v>
      </c>
      <c r="N26" s="12" t="str">
        <f t="shared" si="2"/>
        <v>81 (+0,9)</v>
      </c>
      <c r="O26" s="12" t="s">
        <v>190</v>
      </c>
    </row>
    <row r="27" spans="1:15" x14ac:dyDescent="0.2">
      <c r="E27" s="95"/>
      <c r="F27" s="95"/>
      <c r="G27" s="138"/>
      <c r="H27" s="145"/>
      <c r="I27" s="93"/>
      <c r="K27" s="60"/>
      <c r="L27" s="93"/>
    </row>
    <row r="28" spans="1:15" ht="15" x14ac:dyDescent="0.25">
      <c r="C28" s="131"/>
      <c r="D28" s="131">
        <v>75.709999999999994</v>
      </c>
      <c r="F28" s="135">
        <v>75.98</v>
      </c>
      <c r="G28" s="133">
        <v>76</v>
      </c>
      <c r="H28" s="145">
        <f t="shared" si="0"/>
        <v>0.27000000000001023</v>
      </c>
      <c r="I28" s="93">
        <f t="shared" si="1"/>
        <v>0.3</v>
      </c>
      <c r="K28" s="60">
        <v>76</v>
      </c>
      <c r="L28" s="93">
        <v>0.3</v>
      </c>
      <c r="N28" s="12" t="str">
        <f t="shared" si="2"/>
        <v>76 (+0,3)</v>
      </c>
      <c r="O28" s="12" t="s">
        <v>191</v>
      </c>
    </row>
    <row r="29" spans="1:15" ht="15" x14ac:dyDescent="0.25">
      <c r="C29" s="131"/>
      <c r="D29" s="131">
        <v>85.14</v>
      </c>
      <c r="E29" s="95"/>
      <c r="F29" s="133">
        <v>85.73</v>
      </c>
      <c r="G29" s="133">
        <v>86</v>
      </c>
      <c r="H29" s="145">
        <f t="shared" si="0"/>
        <v>0.59000000000000341</v>
      </c>
      <c r="I29" s="93">
        <f t="shared" si="1"/>
        <v>0.6</v>
      </c>
      <c r="K29" s="60">
        <v>86</v>
      </c>
      <c r="L29" s="93">
        <v>0.6</v>
      </c>
      <c r="N29" s="12" t="str">
        <f t="shared" si="2"/>
        <v>86 (+0,6)</v>
      </c>
      <c r="O29" s="12" t="s">
        <v>192</v>
      </c>
    </row>
    <row r="30" spans="1:15" ht="15" x14ac:dyDescent="0.25">
      <c r="C30" s="131"/>
      <c r="D30" s="131">
        <v>88.85</v>
      </c>
      <c r="F30" s="133">
        <v>87.37</v>
      </c>
      <c r="G30" s="133">
        <v>87</v>
      </c>
      <c r="H30" s="145">
        <f t="shared" si="0"/>
        <v>-1.4799999999999898</v>
      </c>
      <c r="I30" s="93">
        <f t="shared" si="1"/>
        <v>-1.5</v>
      </c>
      <c r="K30" s="60">
        <v>87</v>
      </c>
      <c r="L30" s="93">
        <v>-1.5</v>
      </c>
      <c r="N30" s="12" t="str">
        <f t="shared" si="2"/>
        <v>87 (+-1,5)</v>
      </c>
      <c r="O30" s="12" t="s">
        <v>196</v>
      </c>
    </row>
    <row r="31" spans="1:15" ht="15" x14ac:dyDescent="0.25">
      <c r="C31" s="131"/>
      <c r="D31" s="131">
        <v>78.64</v>
      </c>
      <c r="F31" s="134">
        <v>78.78</v>
      </c>
      <c r="G31" s="134">
        <v>79</v>
      </c>
      <c r="H31" s="145">
        <f t="shared" si="0"/>
        <v>0.14000000000000057</v>
      </c>
      <c r="I31" s="93">
        <f t="shared" si="1"/>
        <v>0.1</v>
      </c>
      <c r="K31" s="60">
        <v>79</v>
      </c>
      <c r="L31" s="93">
        <v>0.1</v>
      </c>
      <c r="N31" s="12" t="str">
        <f t="shared" si="2"/>
        <v>79 (+0,1)</v>
      </c>
      <c r="O31" s="12" t="s">
        <v>193</v>
      </c>
    </row>
    <row r="32" spans="1:15" ht="15" x14ac:dyDescent="0.25">
      <c r="C32" s="131"/>
      <c r="D32" s="131">
        <v>93.29</v>
      </c>
      <c r="F32" s="134">
        <v>92.31</v>
      </c>
      <c r="G32" s="134">
        <v>92</v>
      </c>
      <c r="H32" s="145">
        <f t="shared" si="0"/>
        <v>-0.98000000000000398</v>
      </c>
      <c r="I32" s="93">
        <f t="shared" si="1"/>
        <v>-1</v>
      </c>
      <c r="K32" s="60">
        <v>92</v>
      </c>
      <c r="L32" s="93">
        <v>-1</v>
      </c>
      <c r="N32" s="12" t="str">
        <f t="shared" si="2"/>
        <v>92 (+-1)</v>
      </c>
      <c r="O32" s="12" t="s">
        <v>197</v>
      </c>
    </row>
  </sheetData>
  <mergeCells count="2">
    <mergeCell ref="A1:D1"/>
    <mergeCell ref="A2:D2"/>
  </mergeCells>
  <hyperlinks>
    <hyperlink ref="A2:D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G1"/>
    </sheetView>
  </sheetViews>
  <sheetFormatPr baseColWidth="10" defaultRowHeight="15" x14ac:dyDescent="0.25"/>
  <cols>
    <col min="1" max="16384" width="11.42578125" style="131"/>
  </cols>
  <sheetData>
    <row r="1" spans="1:7" ht="40.5" customHeight="1" thickBot="1" x14ac:dyDescent="0.3">
      <c r="A1" s="174" t="s">
        <v>219</v>
      </c>
      <c r="B1" s="174"/>
      <c r="C1" s="174"/>
      <c r="D1" s="174"/>
      <c r="E1" s="174"/>
      <c r="F1" s="174"/>
      <c r="G1" s="174"/>
    </row>
    <row r="2" spans="1:7" s="137" customFormat="1" ht="15.75" thickBot="1" x14ac:dyDescent="0.3">
      <c r="A2" s="167" t="s">
        <v>50</v>
      </c>
      <c r="B2" s="167"/>
      <c r="C2" s="167"/>
      <c r="D2" s="167"/>
    </row>
    <row r="18" spans="1:8" ht="18" customHeight="1" x14ac:dyDescent="0.25">
      <c r="A18" s="175" t="s">
        <v>77</v>
      </c>
      <c r="B18" s="175"/>
      <c r="C18" s="175"/>
      <c r="D18" s="175"/>
      <c r="E18" s="175"/>
      <c r="F18" s="175"/>
      <c r="G18" s="175"/>
      <c r="H18" s="175"/>
    </row>
  </sheetData>
  <mergeCells count="3">
    <mergeCell ref="A1:G1"/>
    <mergeCell ref="A2:D2"/>
    <mergeCell ref="A18:H18"/>
  </mergeCells>
  <hyperlinks>
    <hyperlink ref="A2:D2" location="Sommaire!A1" display="Retour au sommaire"/>
    <hyperlink ref="A2:XFD2" location="Sommaire!A1" display="Retour au sommair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8"/>
  <sheetViews>
    <sheetView zoomScale="85" zoomScaleNormal="85" workbookViewId="0">
      <selection activeCell="G9" sqref="G9"/>
    </sheetView>
  </sheetViews>
  <sheetFormatPr baseColWidth="10" defaultRowHeight="15" x14ac:dyDescent="0.25"/>
  <cols>
    <col min="1" max="1" width="46.85546875" style="131" customWidth="1"/>
    <col min="2" max="4" width="14.85546875" style="131" customWidth="1"/>
    <col min="5" max="5" width="18.42578125" style="131" bestFit="1" customWidth="1"/>
    <col min="6" max="6" width="18.140625" style="131" bestFit="1" customWidth="1"/>
    <col min="7" max="7" width="18.140625" style="131" customWidth="1"/>
    <col min="8" max="16384" width="11.42578125" style="131"/>
  </cols>
  <sheetData>
    <row r="1" spans="1:9" ht="15.75" x14ac:dyDescent="0.25">
      <c r="A1" s="176" t="s">
        <v>37</v>
      </c>
      <c r="B1" s="177"/>
      <c r="C1" s="177"/>
      <c r="D1" s="177"/>
      <c r="E1" s="177"/>
      <c r="F1" s="177"/>
      <c r="G1" s="90"/>
    </row>
    <row r="2" spans="1:9" ht="45" customHeight="1" x14ac:dyDescent="0.25">
      <c r="A2" s="4"/>
      <c r="B2" s="178" t="s">
        <v>45</v>
      </c>
      <c r="C2" s="178"/>
      <c r="D2" s="178"/>
      <c r="E2" s="178" t="s">
        <v>46</v>
      </c>
      <c r="F2" s="178"/>
      <c r="G2" s="178"/>
      <c r="H2" s="178"/>
      <c r="I2" s="42" t="s">
        <v>24</v>
      </c>
    </row>
    <row r="3" spans="1:9" x14ac:dyDescent="0.25">
      <c r="A3" s="4"/>
      <c r="B3" s="43" t="s">
        <v>33</v>
      </c>
      <c r="C3" s="43" t="s">
        <v>47</v>
      </c>
      <c r="D3" s="43" t="s">
        <v>35</v>
      </c>
      <c r="E3" s="43" t="s">
        <v>5</v>
      </c>
      <c r="F3" s="43" t="s">
        <v>6</v>
      </c>
      <c r="G3" s="43" t="s">
        <v>7</v>
      </c>
      <c r="H3" s="43" t="s">
        <v>8</v>
      </c>
      <c r="I3" s="42" t="s">
        <v>24</v>
      </c>
    </row>
    <row r="4" spans="1:9" x14ac:dyDescent="0.25">
      <c r="A4" s="10" t="s">
        <v>165</v>
      </c>
      <c r="B4" s="111">
        <v>5.61</v>
      </c>
      <c r="C4" s="111">
        <v>2.97</v>
      </c>
      <c r="D4" s="111">
        <v>3.11</v>
      </c>
      <c r="E4" s="112">
        <v>3.6</v>
      </c>
      <c r="F4" s="112">
        <v>13.15</v>
      </c>
      <c r="G4" s="112">
        <v>5.39</v>
      </c>
      <c r="H4" s="112">
        <v>3.78</v>
      </c>
      <c r="I4" s="112">
        <v>4.87</v>
      </c>
    </row>
    <row r="5" spans="1:9" x14ac:dyDescent="0.25">
      <c r="A5" s="10" t="s">
        <v>207</v>
      </c>
      <c r="B5" s="111">
        <v>6.21</v>
      </c>
      <c r="C5" s="111">
        <v>4.84</v>
      </c>
      <c r="D5" s="111">
        <v>3.86</v>
      </c>
      <c r="E5" s="112">
        <v>6.3</v>
      </c>
      <c r="F5" s="112">
        <v>11.66</v>
      </c>
      <c r="G5" s="112">
        <v>2.44</v>
      </c>
      <c r="H5" s="112">
        <v>5.53</v>
      </c>
      <c r="I5" s="112">
        <v>5.74</v>
      </c>
    </row>
    <row r="6" spans="1:9" x14ac:dyDescent="0.25">
      <c r="A6" s="10" t="s">
        <v>208</v>
      </c>
      <c r="B6" s="111">
        <v>86.41</v>
      </c>
      <c r="C6" s="111">
        <v>85.73</v>
      </c>
      <c r="D6" s="111">
        <v>87.37</v>
      </c>
      <c r="E6" s="136">
        <v>81.36</v>
      </c>
      <c r="F6" s="136">
        <v>61.81</v>
      </c>
      <c r="G6" s="136">
        <v>79.12</v>
      </c>
      <c r="H6" s="136">
        <v>80.52</v>
      </c>
      <c r="I6" s="136">
        <v>78.78</v>
      </c>
    </row>
    <row r="7" spans="1:9" x14ac:dyDescent="0.25">
      <c r="A7" s="10" t="s">
        <v>48</v>
      </c>
      <c r="B7" s="111">
        <v>46.45</v>
      </c>
      <c r="C7" s="111">
        <v>38.97</v>
      </c>
      <c r="D7" s="111">
        <v>39.369999999999997</v>
      </c>
      <c r="E7" s="112">
        <v>44.88</v>
      </c>
      <c r="F7" s="112">
        <v>44.92</v>
      </c>
      <c r="G7" s="112">
        <v>40.9</v>
      </c>
      <c r="H7" s="112">
        <v>46.19</v>
      </c>
      <c r="I7" s="112">
        <v>44.42</v>
      </c>
    </row>
    <row r="8" spans="1:9" x14ac:dyDescent="0.25">
      <c r="A8" s="12"/>
    </row>
  </sheetData>
  <mergeCells count="3">
    <mergeCell ref="A1:F1"/>
    <mergeCell ref="B2:D2"/>
    <mergeCell ref="E2:H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31</vt:i4>
      </vt:variant>
    </vt:vector>
  </HeadingPairs>
  <TitlesOfParts>
    <vt:vector size="31" baseType="lpstr">
      <vt:lpstr>Sommaire</vt:lpstr>
      <vt:lpstr>Tableau A</vt:lpstr>
      <vt:lpstr>Tableau 1</vt:lpstr>
      <vt:lpstr>Tableau 1 _</vt:lpstr>
      <vt:lpstr>Tableau 1B</vt:lpstr>
      <vt:lpstr>Tableau 2 (3)</vt:lpstr>
      <vt:lpstr>Tableau B_</vt:lpstr>
      <vt:lpstr>Graphique 1</vt:lpstr>
      <vt:lpstr>Graphique1_</vt:lpstr>
      <vt:lpstr>Graphique 2</vt:lpstr>
      <vt:lpstr>Graphique2_</vt:lpstr>
      <vt:lpstr>Graphique2_ (2)</vt:lpstr>
      <vt:lpstr>Graphique 3</vt:lpstr>
      <vt:lpstr>Graphique 3__</vt:lpstr>
      <vt:lpstr>Tableau 2 (2)</vt:lpstr>
      <vt:lpstr>Tableau 3</vt:lpstr>
      <vt:lpstr>Graphique 4</vt:lpstr>
      <vt:lpstr>Graphique4__</vt:lpstr>
      <vt:lpstr>Annexe 1</vt:lpstr>
      <vt:lpstr>Annexe 1_</vt:lpstr>
      <vt:lpstr>Annexe 2</vt:lpstr>
      <vt:lpstr>Annexe 2_</vt:lpstr>
      <vt:lpstr>Annexe 3</vt:lpstr>
      <vt:lpstr>Annexe 3_</vt:lpstr>
      <vt:lpstr>Annexe 4</vt:lpstr>
      <vt:lpstr>Annexe4_</vt:lpstr>
      <vt:lpstr>Annexe 5</vt:lpstr>
      <vt:lpstr>Annexe 5__</vt:lpstr>
      <vt:lpstr>Annexe 6</vt:lpstr>
      <vt:lpstr>Annexe 6_</vt:lpstr>
      <vt:lpstr>Annexe 6__</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2017-10-27T12:33:27Z</cp:lastPrinted>
  <dcterms:created xsi:type="dcterms:W3CDTF">2015-12-10T12:50:40Z</dcterms:created>
  <dcterms:modified xsi:type="dcterms:W3CDTF">2023-10-05T11:36:36Z</dcterms:modified>
</cp:coreProperties>
</file>